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675" windowHeight="14115" tabRatio="897" activeTab="1"/>
  </bookViews>
  <sheets>
    <sheet name="SFSB SUMMARY TOTAL" sheetId="1" r:id="rId1"/>
    <sheet name="HONOLULU " sheetId="2" r:id="rId2"/>
    <sheet name="CENTRAL " sheetId="3" r:id="rId3"/>
    <sheet name="LEEWARD " sheetId="4" r:id="rId4"/>
    <sheet name="WINDWARD " sheetId="5" r:id="rId5"/>
    <sheet name="HAWAII " sheetId="6" r:id="rId6"/>
    <sheet name="MAUI " sheetId="7" r:id="rId7"/>
    <sheet name="KAUAI " sheetId="8" r:id="rId8"/>
    <sheet name="Sheet1" sheetId="9" r:id="rId9"/>
  </sheets>
  <definedNames>
    <definedName name="_xlnm.Print_Area" localSheetId="2">'CENTRAL '!$A$1:$K$54</definedName>
    <definedName name="_xlnm.Print_Area" localSheetId="5">'HAWAII '!$A$1:$K$53</definedName>
    <definedName name="_xlnm.Print_Area" localSheetId="1">'HONOLULU '!$A$1:$K$64</definedName>
    <definedName name="_xlnm.Print_Area" localSheetId="7">'KAUAI '!$A$1:$K$27</definedName>
    <definedName name="_xlnm.Print_Area" localSheetId="3">'LEEWARD '!$A$1:$K$57</definedName>
    <definedName name="_xlnm.Print_Area" localSheetId="6">'MAUI '!$A$1:$K$41</definedName>
    <definedName name="_xlnm.Print_Area" localSheetId="0">'SFSB SUMMARY TOTAL'!$A$1:$K$17</definedName>
    <definedName name="_xlnm.Print_Area" localSheetId="4">'WINDWARD '!$A$1:$K$42</definedName>
    <definedName name="_xlnm.Print_Titles" localSheetId="7">'KAUAI '!$8:$8</definedName>
    <definedName name="_xlnm.Print_Titles" localSheetId="0">'SFSB SUMMARY TOTAL'!$8:$8</definedName>
  </definedNames>
  <calcPr fullCalcOnLoad="1"/>
</workbook>
</file>

<file path=xl/sharedStrings.xml><?xml version="1.0" encoding="utf-8"?>
<sst xmlns="http://schemas.openxmlformats.org/spreadsheetml/2006/main" count="735" uniqueCount="346">
  <si>
    <t>District</t>
  </si>
  <si>
    <t>School Code</t>
  </si>
  <si>
    <t>School Name</t>
  </si>
  <si>
    <t>Free</t>
  </si>
  <si>
    <t>Reduced</t>
  </si>
  <si>
    <t>Paid</t>
  </si>
  <si>
    <t>Total</t>
  </si>
  <si>
    <t>ELEELE</t>
  </si>
  <si>
    <t>HANALEI</t>
  </si>
  <si>
    <t>KALAHEO</t>
  </si>
  <si>
    <t>KAPAA EL</t>
  </si>
  <si>
    <t>KAUMUALII</t>
  </si>
  <si>
    <t>KEKAHA</t>
  </si>
  <si>
    <t>KILAUEA</t>
  </si>
  <si>
    <t>KOLOA</t>
  </si>
  <si>
    <t>NIIHAU</t>
  </si>
  <si>
    <t>WILCOX</t>
  </si>
  <si>
    <t>WAIMEA CANYON</t>
  </si>
  <si>
    <t>TOTAL</t>
  </si>
  <si>
    <t>BALDWIN HI</t>
  </si>
  <si>
    <t>HAIKU</t>
  </si>
  <si>
    <t>HANA HI &amp; EL</t>
  </si>
  <si>
    <t>IAO INT</t>
  </si>
  <si>
    <t>KAHULUI</t>
  </si>
  <si>
    <t>KAMEHAMEHA III</t>
  </si>
  <si>
    <t>KAUNAKAKAI</t>
  </si>
  <si>
    <t>KIHEI</t>
  </si>
  <si>
    <t>KILOHANA</t>
  </si>
  <si>
    <t>KULA</t>
  </si>
  <si>
    <t>LAHAINA INT</t>
  </si>
  <si>
    <t>LAHAINALUNA HI</t>
  </si>
  <si>
    <t>LANAI HI &amp; EL</t>
  </si>
  <si>
    <t>LIHIKAI</t>
  </si>
  <si>
    <t>MAKAWAO</t>
  </si>
  <si>
    <t>MAUI HI</t>
  </si>
  <si>
    <t>MAUNALOA</t>
  </si>
  <si>
    <t>KALAMA INT</t>
  </si>
  <si>
    <t>MOLOKAI HI</t>
  </si>
  <si>
    <t>PAIA</t>
  </si>
  <si>
    <t>WAIHEE</t>
  </si>
  <si>
    <t>WAILUKU</t>
  </si>
  <si>
    <t>PUKALANI</t>
  </si>
  <si>
    <t>MAUI WAENA INT</t>
  </si>
  <si>
    <t>NAHIENAENA</t>
  </si>
  <si>
    <t>LOKELANI INT</t>
  </si>
  <si>
    <t>KAMALII</t>
  </si>
  <si>
    <t>POMAIKAI</t>
  </si>
  <si>
    <t>MOLOKAI MID</t>
  </si>
  <si>
    <t>KEKAULIKE HI</t>
  </si>
  <si>
    <t>DE SILVA</t>
  </si>
  <si>
    <t>HAAHEO</t>
  </si>
  <si>
    <t>KEAAU EL</t>
  </si>
  <si>
    <t>KEAAU HI</t>
  </si>
  <si>
    <t>HILO HI</t>
  </si>
  <si>
    <t>HILO INT</t>
  </si>
  <si>
    <t>HILO UNION</t>
  </si>
  <si>
    <t>HOLUALOA</t>
  </si>
  <si>
    <t>HONAUNAU</t>
  </si>
  <si>
    <t>HONOKAA HI &amp; INT</t>
  </si>
  <si>
    <t>HONOKAA EL</t>
  </si>
  <si>
    <t>HOOKENA</t>
  </si>
  <si>
    <t>KALANIANAOLE EL &amp; INT</t>
  </si>
  <si>
    <t>KOHALA MID</t>
  </si>
  <si>
    <t>KAPIOLANI</t>
  </si>
  <si>
    <t>KAU HI/PAHALA EL</t>
  </si>
  <si>
    <t>KAUMANA</t>
  </si>
  <si>
    <t>KEAAU MID</t>
  </si>
  <si>
    <t>KAHAKAI</t>
  </si>
  <si>
    <t>KEAUKAHA</t>
  </si>
  <si>
    <t>KOHALA HI</t>
  </si>
  <si>
    <t>KONAWAENA HI</t>
  </si>
  <si>
    <t>KONAWAENA EL</t>
  </si>
  <si>
    <t>KONAWAENA MID</t>
  </si>
  <si>
    <t>KE KULA O EHUNUIKAIMALINO</t>
  </si>
  <si>
    <t>MT VIEW EL</t>
  </si>
  <si>
    <t>NAALEHU</t>
  </si>
  <si>
    <t>PAHOA EL</t>
  </si>
  <si>
    <t>PAAUILO EL &amp; INT</t>
  </si>
  <si>
    <t>PAHOA HI &amp; INT</t>
  </si>
  <si>
    <t>WAIAKEA EL</t>
  </si>
  <si>
    <t>WAIAKEA INT</t>
  </si>
  <si>
    <t>WAIAKEAWAENA</t>
  </si>
  <si>
    <t>WAIMEA EL</t>
  </si>
  <si>
    <t>KEALAKEHE</t>
  </si>
  <si>
    <t>WAIAKEA HI</t>
  </si>
  <si>
    <t>KEALAKEHE INT</t>
  </si>
  <si>
    <t>KEONEPOKO</t>
  </si>
  <si>
    <t>KEALAKEHE HI</t>
  </si>
  <si>
    <t>WAIKOLOA</t>
  </si>
  <si>
    <t>KOHALA EL</t>
  </si>
  <si>
    <t>LEEWARD</t>
  </si>
  <si>
    <t>BARBERS POINT</t>
  </si>
  <si>
    <t>CAMPBELL HIGH</t>
  </si>
  <si>
    <t>HIGHLANDS INTER</t>
  </si>
  <si>
    <t>IROQUOIS POINT</t>
  </si>
  <si>
    <t>MAILI</t>
  </si>
  <si>
    <t>MAKAHA</t>
  </si>
  <si>
    <t>MAKAKILO</t>
  </si>
  <si>
    <t>MANANA</t>
  </si>
  <si>
    <t>NANAIKAPONO</t>
  </si>
  <si>
    <t>PALISADES</t>
  </si>
  <si>
    <t>PEARL CITY HIGH</t>
  </si>
  <si>
    <t>PEARL CITY HIGHLANDS</t>
  </si>
  <si>
    <t>LEHUA</t>
  </si>
  <si>
    <t>POHAKEA</t>
  </si>
  <si>
    <t>LEIHOKU</t>
  </si>
  <si>
    <t>WAIANAE HIGH</t>
  </si>
  <si>
    <t>HONOWAI</t>
  </si>
  <si>
    <t>WAIPAHU HIGH</t>
  </si>
  <si>
    <t>KAIMILOA</t>
  </si>
  <si>
    <t>KANOELANI</t>
  </si>
  <si>
    <t>MOMILANI</t>
  </si>
  <si>
    <t>MAUKALANI</t>
  </si>
  <si>
    <t>KALEIOPUU</t>
  </si>
  <si>
    <t>WAIAU</t>
  </si>
  <si>
    <t>WAIKELE</t>
  </si>
  <si>
    <t>KAPOLEI MIDDLE</t>
  </si>
  <si>
    <t>KAPOLEI HIGH</t>
  </si>
  <si>
    <t>KEONE'ULA</t>
  </si>
  <si>
    <t>250</t>
  </si>
  <si>
    <t>AHRENS</t>
  </si>
  <si>
    <t>251</t>
  </si>
  <si>
    <t>252</t>
  </si>
  <si>
    <t>EWA BEACH ELEM</t>
  </si>
  <si>
    <t>253</t>
  </si>
  <si>
    <t>EWA ELEM</t>
  </si>
  <si>
    <t>HOLOMUA</t>
  </si>
  <si>
    <t>ILIMA INTERMEDIATE</t>
  </si>
  <si>
    <t>KAPOLEI ELEMENTARY</t>
  </si>
  <si>
    <t>NANAKULI ELEM</t>
  </si>
  <si>
    <t>NANAKULI HIGH &amp; INTER</t>
  </si>
  <si>
    <t>PEARL CITY ELEM</t>
  </si>
  <si>
    <t>WAIANAE ELEM</t>
  </si>
  <si>
    <t>WAIANAE INTER</t>
  </si>
  <si>
    <t>WAIPAHU ELEM</t>
  </si>
  <si>
    <t>WAIPAHU INTER</t>
  </si>
  <si>
    <t>WINDWARD</t>
  </si>
  <si>
    <t>AIKAHI</t>
  </si>
  <si>
    <t>CASTLE HI</t>
  </si>
  <si>
    <t>ENCHANTED LAKE</t>
  </si>
  <si>
    <t>HAUULA</t>
  </si>
  <si>
    <t>HEEIA</t>
  </si>
  <si>
    <t>KAAAWA</t>
  </si>
  <si>
    <t>KAHALUU</t>
  </si>
  <si>
    <t>KAHUKU HI</t>
  </si>
  <si>
    <t>KAILUA EL</t>
  </si>
  <si>
    <t>KAILUA HI</t>
  </si>
  <si>
    <t>KAILUA INT</t>
  </si>
  <si>
    <t>KAINALU</t>
  </si>
  <si>
    <t>KALAHEO HI</t>
  </si>
  <si>
    <t>KANEOHE</t>
  </si>
  <si>
    <t>PUOHALA</t>
  </si>
  <si>
    <t>KAPUNAHALA</t>
  </si>
  <si>
    <t>KEOLU</t>
  </si>
  <si>
    <t>KING INT</t>
  </si>
  <si>
    <t>LAIE</t>
  </si>
  <si>
    <t>MAUNAWILI</t>
  </si>
  <si>
    <t>MOKAPU</t>
  </si>
  <si>
    <t>PARKER</t>
  </si>
  <si>
    <t>POPE</t>
  </si>
  <si>
    <t>SUNSET BEACH</t>
  </si>
  <si>
    <t>WAIAHOLE</t>
  </si>
  <si>
    <t>WAIMANALO EL &amp; INT</t>
  </si>
  <si>
    <t>KAELEPULU</t>
  </si>
  <si>
    <t>KAHUKU EL</t>
  </si>
  <si>
    <t>AHUIMANU</t>
  </si>
  <si>
    <t>OLOMANA</t>
  </si>
  <si>
    <t>HONOLULU</t>
  </si>
  <si>
    <t xml:space="preserve">Free </t>
  </si>
  <si>
    <t>CENTRAL</t>
  </si>
  <si>
    <t>201</t>
  </si>
  <si>
    <t>AIEA INT</t>
  </si>
  <si>
    <t>200</t>
  </si>
  <si>
    <t>AIEA EL</t>
  </si>
  <si>
    <t>243</t>
  </si>
  <si>
    <t>PEARL RIDGE</t>
  </si>
  <si>
    <t>235</t>
  </si>
  <si>
    <t>WEBLING</t>
  </si>
  <si>
    <t>202</t>
  </si>
  <si>
    <t>AIEA HI</t>
  </si>
  <si>
    <t>ALIAMANU MID</t>
  </si>
  <si>
    <t>ALIAMANU EL</t>
  </si>
  <si>
    <t>HALE KULA</t>
  </si>
  <si>
    <t>HELEMANO</t>
  </si>
  <si>
    <t>209</t>
  </si>
  <si>
    <t>HICKAM</t>
  </si>
  <si>
    <t>210</t>
  </si>
  <si>
    <t>ILIAHI</t>
  </si>
  <si>
    <t>211</t>
  </si>
  <si>
    <t>KAALA</t>
  </si>
  <si>
    <t>KIPAPA</t>
  </si>
  <si>
    <t>214</t>
  </si>
  <si>
    <t>LEILEHUA HI</t>
  </si>
  <si>
    <t>215</t>
  </si>
  <si>
    <t>MAKALAPA</t>
  </si>
  <si>
    <t>SALT LAKE</t>
  </si>
  <si>
    <t>SHAFTER</t>
  </si>
  <si>
    <t>216</t>
  </si>
  <si>
    <t>MILILANI HI</t>
  </si>
  <si>
    <t>MILILANI UKA</t>
  </si>
  <si>
    <t>MILILANI WAENA</t>
  </si>
  <si>
    <t>MOANALUA EL</t>
  </si>
  <si>
    <t>MOANALUA HI</t>
  </si>
  <si>
    <t>MOANALUA MID</t>
  </si>
  <si>
    <t>MOKULELE</t>
  </si>
  <si>
    <t>NIMITZ</t>
  </si>
  <si>
    <t>PEARL HARBOR</t>
  </si>
  <si>
    <t>PEARL HARBOR KAI</t>
  </si>
  <si>
    <t>RADFORD HIGH</t>
  </si>
  <si>
    <t>RED HILL</t>
  </si>
  <si>
    <t>SOLOMON</t>
  </si>
  <si>
    <t>SCOTT</t>
  </si>
  <si>
    <t>WAHIAWA EL</t>
  </si>
  <si>
    <t>WAHIAWA MID</t>
  </si>
  <si>
    <t>WAIALUA EL</t>
  </si>
  <si>
    <t>WAIALUA HI &amp; INT</t>
  </si>
  <si>
    <t>HALEIWA</t>
  </si>
  <si>
    <t>WAIMALU</t>
  </si>
  <si>
    <t>WHEELER MID</t>
  </si>
  <si>
    <t>WHEELER EL</t>
  </si>
  <si>
    <t>MILILANI MID</t>
  </si>
  <si>
    <t>240</t>
  </si>
  <si>
    <t>MILILANI 'IKE</t>
  </si>
  <si>
    <t>241</t>
  </si>
  <si>
    <t>MILILANI MAUKA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</si>
  <si>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</si>
  <si>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</si>
  <si>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</si>
  <si>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</si>
  <si>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</si>
  <si>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</si>
  <si>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</si>
  <si>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</si>
  <si>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</si>
  <si>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</si>
  <si>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</si>
  <si>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</si>
  <si>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</si>
  <si>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</si>
  <si>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</si>
  <si>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</si>
  <si>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</si>
  <si>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</si>
  <si>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</si>
  <si>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278</t>
  </si>
  <si>
    <t>279</t>
  </si>
  <si>
    <t>280</t>
  </si>
  <si>
    <t>281</t>
  </si>
  <si>
    <t>282</t>
  </si>
  <si>
    <t>283</t>
  </si>
  <si>
    <t>285</t>
  </si>
  <si>
    <t>286</t>
  </si>
  <si>
    <t>288</t>
  </si>
  <si>
    <t>290</t>
  </si>
  <si>
    <t>291</t>
  </si>
  <si>
    <t>EWA MAKAI MIDDLE (EFF. 01/2011)</t>
  </si>
  <si>
    <t>HAWAII</t>
  </si>
  <si>
    <t>MAUI</t>
  </si>
  <si>
    <t>KAUA'I</t>
  </si>
  <si>
    <t>KAUAI</t>
  </si>
  <si>
    <t>Total Enrolled</t>
  </si>
  <si>
    <t>Attendance</t>
  </si>
  <si>
    <t>Attendance Factor</t>
  </si>
  <si>
    <t># Schools</t>
  </si>
  <si>
    <t>KAMILOIKI</t>
  </si>
  <si>
    <t>KAISER HI</t>
  </si>
  <si>
    <t>WILSON</t>
  </si>
  <si>
    <t>WASHINGTON MID</t>
  </si>
  <si>
    <t>WAIKIKI</t>
  </si>
  <si>
    <t>STEVENSON MID</t>
  </si>
  <si>
    <t>ROYAL</t>
  </si>
  <si>
    <t>ROOSEVELT HI</t>
  </si>
  <si>
    <t>PUUHALE</t>
  </si>
  <si>
    <t>PAUOA</t>
  </si>
  <si>
    <t>PALOLO</t>
  </si>
  <si>
    <t>NUUANU</t>
  </si>
  <si>
    <t>NOELANI</t>
  </si>
  <si>
    <t>NIU VALLEY MID</t>
  </si>
  <si>
    <t>MCKINLEY HI</t>
  </si>
  <si>
    <t>MANOA</t>
  </si>
  <si>
    <t>MAEMAE</t>
  </si>
  <si>
    <t>LUNALILO</t>
  </si>
  <si>
    <t>LINCOLN</t>
  </si>
  <si>
    <t>LINAPUNI</t>
  </si>
  <si>
    <t>LIKELIKE</t>
  </si>
  <si>
    <t>LIHOLIHO</t>
  </si>
  <si>
    <t>LANAKILA</t>
  </si>
  <si>
    <t>KUHIO</t>
  </si>
  <si>
    <t>KOKO HEAD</t>
  </si>
  <si>
    <t>KAWANANAKOA MID</t>
  </si>
  <si>
    <t>KAULUWELA</t>
  </si>
  <si>
    <t>KAPALAMA</t>
  </si>
  <si>
    <t>KALIHI-WAENA</t>
  </si>
  <si>
    <t>KALIHI-UKA</t>
  </si>
  <si>
    <t>KALIHI-KAI</t>
  </si>
  <si>
    <t>KALIHI</t>
  </si>
  <si>
    <t>KALANI HI</t>
  </si>
  <si>
    <t>KALAKAUA MID</t>
  </si>
  <si>
    <t>KAIULANI</t>
  </si>
  <si>
    <t>KAIMUKI MID</t>
  </si>
  <si>
    <t>KAIMUKI HI</t>
  </si>
  <si>
    <t>KAHALA</t>
  </si>
  <si>
    <t>KAEWAI</t>
  </si>
  <si>
    <t>KAAHUMANU</t>
  </si>
  <si>
    <t>JEFFERSON</t>
  </si>
  <si>
    <t>JARRETT MID</t>
  </si>
  <si>
    <t>HOKULANI</t>
  </si>
  <si>
    <t>HAHAIONE</t>
  </si>
  <si>
    <t>FERN</t>
  </si>
  <si>
    <t>FARRINGTON HI</t>
  </si>
  <si>
    <t>DOLE MID</t>
  </si>
  <si>
    <t>CENTRAL MID</t>
  </si>
  <si>
    <t>ANUENUE</t>
  </si>
  <si>
    <t>ALIIOLANI</t>
  </si>
  <si>
    <t>ALA WAI</t>
  </si>
  <si>
    <t>AINA HAINA</t>
  </si>
  <si>
    <t>High Core</t>
  </si>
  <si>
    <t>Makaha Elem ALC</t>
  </si>
  <si>
    <t>Nanakuli High ALC</t>
  </si>
  <si>
    <t>Kalailoa ALC</t>
  </si>
  <si>
    <t>Ke Kula Nawahiokalani opuu iki</t>
  </si>
  <si>
    <t>HAWAII CENTER FOR DEAF &amp; BLIND</t>
  </si>
  <si>
    <t>.</t>
  </si>
  <si>
    <t>DOE - BY DISTRICT</t>
  </si>
  <si>
    <t>DOE BY DISTRICT- KAUA'I</t>
  </si>
  <si>
    <t>DOE BY DISTRICT- MAUI</t>
  </si>
  <si>
    <t>DOE BY DISTRICT- HAWAI'I</t>
  </si>
  <si>
    <t>DOE BY DISTRICT- WINDWARD</t>
  </si>
  <si>
    <t>DOE BY DISTRICT- LEEWARD</t>
  </si>
  <si>
    <t>DOE BY DISTRICT- CENTRAL</t>
  </si>
  <si>
    <t>DOE BY DISTRICT- HONOLULU</t>
  </si>
  <si>
    <t xml:space="preserve">                     STATE OF HAWAII</t>
  </si>
  <si>
    <t xml:space="preserve">                     DEPARTMENT OF EDUCATION</t>
  </si>
  <si>
    <t xml:space="preserve">                    650 IWILEI ROAD, SUITE 270, HONOLULU, HI 96817</t>
  </si>
  <si>
    <t xml:space="preserve">                     Phone: (808) 587-3600</t>
  </si>
  <si>
    <t>OCTOBER 2012 DATA</t>
  </si>
  <si>
    <t xml:space="preserve">                     HAWAII CHILD NUTRITION PROGRAMS</t>
  </si>
  <si>
    <t>HCNP total</t>
  </si>
  <si>
    <t>Hale o'ulu ALC</t>
  </si>
  <si>
    <t>Percentage of  Free &amp; Reduced Enrolled</t>
  </si>
  <si>
    <t>Percentage of Free &amp; Reduced Enrolled</t>
  </si>
  <si>
    <t>KAPAA MIDDLE</t>
  </si>
  <si>
    <t>KAMAKAHELEI MIDDLE</t>
  </si>
  <si>
    <t>WAIMEA HIGH</t>
  </si>
  <si>
    <t>KAPAA HIGH</t>
  </si>
  <si>
    <t>KAUAI HIGH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</si>
</sst>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8"/>
      <name val="MS Sans Serif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48"/>
      <name val="Calibri"/>
      <family val="2"/>
    </font>
    <font>
      <b/>
      <sz val="12"/>
      <color indexed="48"/>
      <name val="Calibri"/>
      <family val="2"/>
    </font>
    <font>
      <b/>
      <sz val="12"/>
      <name val="Calibri"/>
      <family val="2"/>
    </font>
    <font>
      <b/>
      <sz val="9"/>
      <color indexed="48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 wrapText="1"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center"/>
      <protection/>
    </xf>
    <xf numFmtId="0" fontId="22" fillId="0" borderId="0" xfId="63" applyFont="1" applyFill="1" applyBorder="1" applyAlignment="1">
      <alignment horizontal="right"/>
      <protection/>
    </xf>
    <xf numFmtId="0" fontId="28" fillId="0" borderId="0" xfId="63" applyFont="1" applyFill="1" applyBorder="1">
      <alignment/>
      <protection/>
    </xf>
    <xf numFmtId="0" fontId="29" fillId="0" borderId="0" xfId="63" applyFont="1" applyFill="1" applyBorder="1" applyAlignment="1">
      <alignment horizontal="right"/>
      <protection/>
    </xf>
    <xf numFmtId="0" fontId="22" fillId="0" borderId="0" xfId="63" applyFont="1" applyFill="1" applyBorder="1" applyProtection="1">
      <alignment/>
      <protection/>
    </xf>
    <xf numFmtId="2" fontId="29" fillId="0" borderId="0" xfId="63" applyNumberFormat="1" applyFont="1" applyFill="1" applyBorder="1" applyAlignment="1">
      <alignment horizontal="right"/>
      <protection/>
    </xf>
    <xf numFmtId="0" fontId="28" fillId="0" borderId="0" xfId="59" applyFont="1" applyBorder="1" applyProtection="1">
      <alignment/>
      <protection/>
    </xf>
    <xf numFmtId="1" fontId="23" fillId="0" borderId="0" xfId="61" applyNumberFormat="1" applyFont="1" applyBorder="1" applyProtection="1">
      <alignment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59" applyFont="1" applyBorder="1" applyProtection="1">
      <alignment/>
      <protection/>
    </xf>
    <xf numFmtId="0" fontId="22" fillId="0" borderId="0" xfId="59" applyFont="1" applyBorder="1" applyAlignment="1" applyProtection="1">
      <alignment horizontal="center"/>
      <protection/>
    </xf>
    <xf numFmtId="0" fontId="29" fillId="0" borderId="0" xfId="59" applyFont="1" applyBorder="1" applyAlignment="1" applyProtection="1">
      <alignment horizontal="right"/>
      <protection/>
    </xf>
    <xf numFmtId="2" fontId="29" fillId="0" borderId="0" xfId="59" applyNumberFormat="1" applyFont="1" applyBorder="1" applyAlignment="1" applyProtection="1">
      <alignment horizontal="right"/>
      <protection/>
    </xf>
    <xf numFmtId="0" fontId="28" fillId="0" borderId="0" xfId="58" applyFont="1" applyFill="1" applyBorder="1" applyAlignment="1" applyProtection="1">
      <alignment wrapText="1"/>
      <protection/>
    </xf>
    <xf numFmtId="1" fontId="23" fillId="0" borderId="0" xfId="64" applyNumberFormat="1" applyFont="1" applyFill="1" applyBorder="1" applyProtection="1">
      <alignment/>
      <protection/>
    </xf>
    <xf numFmtId="1" fontId="23" fillId="0" borderId="0" xfId="64" applyNumberFormat="1" applyFont="1" applyFill="1" applyBorder="1" applyAlignment="1" applyProtection="1">
      <alignment horizontal="center"/>
      <protection/>
    </xf>
    <xf numFmtId="1" fontId="23" fillId="0" borderId="0" xfId="64" applyNumberFormat="1" applyFont="1" applyFill="1" applyBorder="1" applyAlignment="1" applyProtection="1">
      <alignment horizontal="right"/>
      <protection/>
    </xf>
    <xf numFmtId="1" fontId="29" fillId="0" borderId="0" xfId="64" applyNumberFormat="1" applyFont="1" applyFill="1" applyBorder="1" applyAlignment="1" applyProtection="1">
      <alignment horizontal="right"/>
      <protection/>
    </xf>
    <xf numFmtId="2" fontId="29" fillId="0" borderId="0" xfId="64" applyNumberFormat="1" applyFont="1" applyFill="1" applyBorder="1" applyAlignment="1" applyProtection="1">
      <alignment horizontal="right"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Fill="1" applyBorder="1" applyAlignment="1" applyProtection="1">
      <alignment horizontal="center" wrapText="1"/>
      <protection/>
    </xf>
    <xf numFmtId="0" fontId="29" fillId="0" borderId="0" xfId="58" applyFont="1" applyFill="1" applyBorder="1" applyAlignment="1" applyProtection="1">
      <alignment horizontal="right"/>
      <protection/>
    </xf>
    <xf numFmtId="2" fontId="29" fillId="0" borderId="0" xfId="58" applyNumberFormat="1" applyFont="1" applyFill="1" applyBorder="1" applyAlignment="1" applyProtection="1">
      <alignment horizontal="right"/>
      <protection/>
    </xf>
    <xf numFmtId="0" fontId="22" fillId="0" borderId="0" xfId="58" applyFont="1" applyFill="1" applyBorder="1" applyAlignment="1" applyProtection="1">
      <alignment horizontal="right"/>
      <protection/>
    </xf>
    <xf numFmtId="0" fontId="28" fillId="0" borderId="0" xfId="57" applyFont="1" applyFill="1" applyBorder="1" applyAlignment="1" applyProtection="1">
      <alignment wrapText="1"/>
      <protection/>
    </xf>
    <xf numFmtId="1" fontId="23" fillId="0" borderId="0" xfId="62" applyNumberFormat="1" applyFont="1" applyFill="1" applyBorder="1" applyProtection="1">
      <alignment/>
      <protection/>
    </xf>
    <xf numFmtId="1" fontId="23" fillId="0" borderId="0" xfId="62" applyNumberFormat="1" applyFont="1" applyFill="1" applyBorder="1" applyAlignment="1" applyProtection="1">
      <alignment horizontal="center"/>
      <protection/>
    </xf>
    <xf numFmtId="1" fontId="23" fillId="0" borderId="0" xfId="62" applyNumberFormat="1" applyFont="1" applyFill="1" applyBorder="1" applyAlignment="1" applyProtection="1">
      <alignment horizontal="right"/>
      <protection/>
    </xf>
    <xf numFmtId="1" fontId="29" fillId="0" borderId="0" xfId="62" applyNumberFormat="1" applyFont="1" applyFill="1" applyBorder="1" applyAlignment="1" applyProtection="1">
      <alignment horizontal="right"/>
      <protection/>
    </xf>
    <xf numFmtId="2" fontId="29" fillId="0" borderId="0" xfId="62" applyNumberFormat="1" applyFont="1" applyFill="1" applyBorder="1" applyAlignment="1" applyProtection="1">
      <alignment horizontal="right"/>
      <protection/>
    </xf>
    <xf numFmtId="0" fontId="22" fillId="0" borderId="0" xfId="57" applyFont="1" applyFill="1" applyBorder="1" applyProtection="1">
      <alignment/>
      <protection/>
    </xf>
    <xf numFmtId="0" fontId="22" fillId="0" borderId="0" xfId="57" applyFont="1" applyFill="1" applyBorder="1" applyAlignment="1" applyProtection="1">
      <alignment horizontal="center" wrapText="1"/>
      <protection/>
    </xf>
    <xf numFmtId="0" fontId="29" fillId="0" borderId="0" xfId="57" applyFont="1" applyFill="1" applyBorder="1" applyAlignment="1" applyProtection="1">
      <alignment horizontal="right"/>
      <protection/>
    </xf>
    <xf numFmtId="2" fontId="29" fillId="0" borderId="0" xfId="57" applyNumberFormat="1" applyFont="1" applyFill="1" applyBorder="1" applyAlignment="1" applyProtection="1">
      <alignment horizontal="right"/>
      <protection/>
    </xf>
    <xf numFmtId="0" fontId="22" fillId="0" borderId="0" xfId="57" applyFont="1" applyFill="1" applyBorder="1" applyAlignment="1" applyProtection="1">
      <alignment horizontal="right"/>
      <protection/>
    </xf>
    <xf numFmtId="0" fontId="28" fillId="0" borderId="0" xfId="59" applyFont="1" applyFill="1" applyBorder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59" applyFont="1" applyFill="1" applyBorder="1" applyAlignment="1" applyProtection="1">
      <alignment horizontal="center"/>
      <protection/>
    </xf>
    <xf numFmtId="0" fontId="22" fillId="0" borderId="0" xfId="59" applyFont="1" applyFill="1" applyBorder="1" applyAlignment="1" applyProtection="1">
      <alignment horizontal="right"/>
      <protection/>
    </xf>
    <xf numFmtId="0" fontId="29" fillId="0" borderId="0" xfId="59" applyFont="1" applyFill="1" applyBorder="1" applyAlignment="1" applyProtection="1">
      <alignment horizontal="right"/>
      <protection/>
    </xf>
    <xf numFmtId="2" fontId="29" fillId="0" borderId="0" xfId="59" applyNumberFormat="1" applyFont="1" applyFill="1" applyBorder="1" applyAlignment="1" applyProtection="1">
      <alignment horizontal="right"/>
      <protection/>
    </xf>
    <xf numFmtId="0" fontId="22" fillId="0" borderId="0" xfId="63" applyFont="1" applyFill="1" applyBorder="1" applyAlignment="1" applyProtection="1">
      <alignment horizontal="right"/>
      <protection/>
    </xf>
    <xf numFmtId="2" fontId="29" fillId="0" borderId="0" xfId="63" applyNumberFormat="1" applyFont="1" applyFill="1" applyBorder="1" applyAlignment="1" applyProtection="1">
      <alignment horizontal="right"/>
      <protection/>
    </xf>
    <xf numFmtId="0" fontId="29" fillId="0" borderId="0" xfId="63" applyFont="1" applyFill="1" applyBorder="1" applyAlignment="1" applyProtection="1">
      <alignment horizontal="right"/>
      <protection/>
    </xf>
    <xf numFmtId="0" fontId="22" fillId="0" borderId="0" xfId="63" applyFont="1" applyFill="1" applyBorder="1" applyAlignment="1" applyProtection="1">
      <alignment horizontal="center"/>
      <protection/>
    </xf>
    <xf numFmtId="0" fontId="22" fillId="0" borderId="0" xfId="63" applyFont="1" applyFill="1" applyBorder="1" applyAlignment="1" applyProtection="1">
      <alignment horizontal="right" wrapText="1"/>
      <protection/>
    </xf>
    <xf numFmtId="2" fontId="29" fillId="0" borderId="0" xfId="63" applyNumberFormat="1" applyFont="1" applyFill="1" applyBorder="1" applyAlignment="1" applyProtection="1">
      <alignment horizontal="right" wrapText="1"/>
      <protection/>
    </xf>
    <xf numFmtId="0" fontId="29" fillId="0" borderId="0" xfId="63" applyFont="1" applyFill="1" applyBorder="1" applyAlignment="1" applyProtection="1">
      <alignment horizontal="right" wrapText="1"/>
      <protection/>
    </xf>
    <xf numFmtId="0" fontId="22" fillId="0" borderId="0" xfId="63" applyFont="1" applyFill="1" applyBorder="1" applyAlignment="1" applyProtection="1">
      <alignment horizontal="left" wrapText="1"/>
      <protection/>
    </xf>
    <xf numFmtId="0" fontId="22" fillId="0" borderId="0" xfId="63" applyFont="1" applyFill="1" applyBorder="1" applyAlignment="1" applyProtection="1">
      <alignment horizontal="center" wrapText="1"/>
      <protection/>
    </xf>
    <xf numFmtId="0" fontId="22" fillId="0" borderId="0" xfId="63" applyFont="1" applyFill="1" applyBorder="1" applyAlignment="1" applyProtection="1">
      <alignment wrapText="1"/>
      <protection/>
    </xf>
    <xf numFmtId="0" fontId="4" fillId="0" borderId="0" xfId="63" applyFont="1" applyFill="1" applyBorder="1" applyProtection="1">
      <alignment/>
      <protection/>
    </xf>
    <xf numFmtId="0" fontId="28" fillId="0" borderId="0" xfId="63" applyFont="1" applyFill="1" applyBorder="1" applyProtection="1">
      <alignment/>
      <protection/>
    </xf>
    <xf numFmtId="0" fontId="22" fillId="0" borderId="10" xfId="63" applyFont="1" applyFill="1" applyBorder="1" applyAlignment="1" applyProtection="1">
      <alignment horizontal="center" wrapText="1"/>
      <protection/>
    </xf>
    <xf numFmtId="0" fontId="23" fillId="0" borderId="10" xfId="56" applyFont="1" applyFill="1" applyBorder="1" applyAlignment="1" applyProtection="1">
      <alignment horizontal="center" wrapText="1"/>
      <protection/>
    </xf>
    <xf numFmtId="0" fontId="22" fillId="0" borderId="10" xfId="56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wrapText="1"/>
    </xf>
    <xf numFmtId="2" fontId="29" fillId="0" borderId="10" xfId="56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Fill="1" applyBorder="1" applyAlignment="1">
      <alignment wrapText="1"/>
    </xf>
    <xf numFmtId="3" fontId="22" fillId="0" borderId="10" xfId="56" applyNumberFormat="1" applyFont="1" applyFill="1" applyBorder="1" applyAlignment="1" applyProtection="1">
      <alignment horizontal="right" vertical="top" wrapText="1"/>
      <protection/>
    </xf>
    <xf numFmtId="0" fontId="22" fillId="0" borderId="10" xfId="63" applyFont="1" applyFill="1" applyBorder="1" applyAlignment="1" applyProtection="1">
      <alignment horizontal="center" wrapText="1"/>
      <protection locked="0"/>
    </xf>
    <xf numFmtId="0" fontId="22" fillId="0" borderId="10" xfId="63" applyFont="1" applyFill="1" applyBorder="1" applyAlignment="1" applyProtection="1">
      <alignment wrapText="1"/>
      <protection locked="0"/>
    </xf>
    <xf numFmtId="0" fontId="22" fillId="0" borderId="10" xfId="63" applyFont="1" applyFill="1" applyBorder="1" applyAlignment="1" applyProtection="1">
      <alignment horizontal="right" wrapText="1"/>
      <protection locked="0"/>
    </xf>
    <xf numFmtId="0" fontId="22" fillId="0" borderId="10" xfId="63" applyFont="1" applyFill="1" applyBorder="1" applyAlignment="1" applyProtection="1">
      <alignment horizontal="right"/>
      <protection locked="0"/>
    </xf>
    <xf numFmtId="0" fontId="20" fillId="0" borderId="10" xfId="63" applyFont="1" applyFill="1" applyBorder="1" applyAlignment="1" applyProtection="1">
      <alignment horizontal="center" wrapText="1"/>
      <protection/>
    </xf>
    <xf numFmtId="0" fontId="20" fillId="0" borderId="10" xfId="63" applyFont="1" applyFill="1" applyBorder="1" applyAlignment="1" applyProtection="1">
      <alignment wrapText="1"/>
      <protection/>
    </xf>
    <xf numFmtId="3" fontId="30" fillId="0" borderId="10" xfId="63" applyNumberFormat="1" applyFont="1" applyFill="1" applyBorder="1" applyAlignment="1" applyProtection="1">
      <alignment horizontal="right" wrapText="1"/>
      <protection/>
    </xf>
    <xf numFmtId="3" fontId="20" fillId="0" borderId="10" xfId="63" applyNumberFormat="1" applyFont="1" applyFill="1" applyBorder="1" applyAlignment="1" applyProtection="1">
      <alignment horizontal="right" wrapText="1"/>
      <protection/>
    </xf>
    <xf numFmtId="0" fontId="22" fillId="0" borderId="10" xfId="63" applyFont="1" applyFill="1" applyBorder="1" applyAlignment="1" applyProtection="1">
      <alignment wrapText="1"/>
      <protection/>
    </xf>
    <xf numFmtId="0" fontId="29" fillId="0" borderId="10" xfId="63" applyFont="1" applyFill="1" applyBorder="1" applyAlignment="1" applyProtection="1">
      <alignment horizontal="right" wrapText="1"/>
      <protection/>
    </xf>
    <xf numFmtId="0" fontId="22" fillId="0" borderId="10" xfId="63" applyFont="1" applyFill="1" applyBorder="1" applyAlignment="1" applyProtection="1">
      <alignment horizontal="right" wrapText="1"/>
      <protection/>
    </xf>
    <xf numFmtId="0" fontId="22" fillId="0" borderId="10" xfId="63" applyFont="1" applyFill="1" applyBorder="1" applyAlignment="1" applyProtection="1">
      <alignment horizontal="right"/>
      <protection/>
    </xf>
    <xf numFmtId="0" fontId="22" fillId="0" borderId="10" xfId="63" applyFont="1" applyFill="1" applyBorder="1" applyAlignment="1">
      <alignment horizontal="center" wrapText="1"/>
      <protection/>
    </xf>
    <xf numFmtId="2" fontId="29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Fill="1" applyBorder="1" applyAlignment="1">
      <alignment horizontal="right" vertical="top" wrapText="1"/>
    </xf>
    <xf numFmtId="0" fontId="22" fillId="0" borderId="10" xfId="63" applyFont="1" applyFill="1" applyBorder="1" applyAlignment="1">
      <alignment wrapText="1"/>
      <protection/>
    </xf>
    <xf numFmtId="2" fontId="29" fillId="0" borderId="10" xfId="63" applyNumberFormat="1" applyFont="1" applyFill="1" applyBorder="1" applyAlignment="1">
      <alignment horizontal="right" wrapText="1"/>
      <protection/>
    </xf>
    <xf numFmtId="0" fontId="20" fillId="0" borderId="10" xfId="63" applyFont="1" applyFill="1" applyBorder="1" applyAlignment="1">
      <alignment horizontal="center"/>
      <protection/>
    </xf>
    <xf numFmtId="0" fontId="4" fillId="0" borderId="10" xfId="63" applyFont="1" applyFill="1" applyBorder="1">
      <alignment/>
      <protection/>
    </xf>
    <xf numFmtId="3" fontId="30" fillId="0" borderId="10" xfId="63" applyNumberFormat="1" applyFont="1" applyFill="1" applyBorder="1" applyAlignment="1">
      <alignment horizontal="right"/>
      <protection/>
    </xf>
    <xf numFmtId="3" fontId="20" fillId="0" borderId="10" xfId="63" applyNumberFormat="1" applyFont="1" applyFill="1" applyBorder="1" applyAlignment="1">
      <alignment horizontal="right"/>
      <protection/>
    </xf>
    <xf numFmtId="0" fontId="22" fillId="0" borderId="10" xfId="63" applyFont="1" applyFill="1" applyBorder="1" applyAlignment="1">
      <alignment horizontal="center"/>
      <protection/>
    </xf>
    <xf numFmtId="0" fontId="22" fillId="0" borderId="10" xfId="63" applyFont="1" applyFill="1" applyBorder="1">
      <alignment/>
      <protection/>
    </xf>
    <xf numFmtId="0" fontId="29" fillId="0" borderId="10" xfId="63" applyFont="1" applyFill="1" applyBorder="1" applyAlignment="1">
      <alignment horizontal="right"/>
      <protection/>
    </xf>
    <xf numFmtId="0" fontId="22" fillId="0" borderId="10" xfId="63" applyFont="1" applyFill="1" applyBorder="1" applyAlignment="1">
      <alignment horizontal="right"/>
      <protection/>
    </xf>
    <xf numFmtId="0" fontId="20" fillId="0" borderId="10" xfId="63" applyFont="1" applyFill="1" applyBorder="1" applyAlignment="1">
      <alignment horizontal="left" wrapText="1"/>
      <protection/>
    </xf>
    <xf numFmtId="0" fontId="20" fillId="0" borderId="10" xfId="63" applyFont="1" applyFill="1" applyBorder="1" applyAlignment="1">
      <alignment horizontal="center" wrapText="1"/>
      <protection/>
    </xf>
    <xf numFmtId="0" fontId="4" fillId="0" borderId="10" xfId="63" applyFont="1" applyFill="1" applyBorder="1" applyAlignment="1">
      <alignment wrapText="1"/>
      <protection/>
    </xf>
    <xf numFmtId="3" fontId="30" fillId="0" borderId="10" xfId="63" applyNumberFormat="1" applyFont="1" applyFill="1" applyBorder="1" applyAlignment="1">
      <alignment horizontal="right" wrapText="1"/>
      <protection/>
    </xf>
    <xf numFmtId="3" fontId="20" fillId="0" borderId="10" xfId="63" applyNumberFormat="1" applyFont="1" applyFill="1" applyBorder="1" applyAlignment="1">
      <alignment horizontal="right" wrapText="1"/>
      <protection/>
    </xf>
    <xf numFmtId="1" fontId="23" fillId="0" borderId="10" xfId="62" applyNumberFormat="1" applyFont="1" applyFill="1" applyBorder="1" applyAlignment="1" applyProtection="1">
      <alignment horizontal="center"/>
      <protection/>
    </xf>
    <xf numFmtId="2" fontId="29" fillId="0" borderId="10" xfId="62" applyNumberFormat="1" applyFont="1" applyFill="1" applyBorder="1" applyAlignment="1" applyProtection="1">
      <alignment horizontal="right"/>
      <protection/>
    </xf>
    <xf numFmtId="1" fontId="31" fillId="0" borderId="10" xfId="62" applyNumberFormat="1" applyFont="1" applyFill="1" applyBorder="1" applyAlignment="1" applyProtection="1">
      <alignment horizontal="center"/>
      <protection/>
    </xf>
    <xf numFmtId="1" fontId="24" fillId="0" borderId="10" xfId="62" applyNumberFormat="1" applyFont="1" applyFill="1" applyBorder="1" applyProtection="1">
      <alignment/>
      <protection/>
    </xf>
    <xf numFmtId="3" fontId="30" fillId="0" borderId="10" xfId="62" applyNumberFormat="1" applyFont="1" applyFill="1" applyBorder="1" applyAlignment="1" applyProtection="1">
      <alignment horizontal="right"/>
      <protection/>
    </xf>
    <xf numFmtId="3" fontId="31" fillId="0" borderId="10" xfId="62" applyNumberFormat="1" applyFont="1" applyFill="1" applyBorder="1" applyAlignment="1" applyProtection="1">
      <alignment horizontal="right"/>
      <protection/>
    </xf>
    <xf numFmtId="1" fontId="23" fillId="0" borderId="10" xfId="62" applyNumberFormat="1" applyFont="1" applyFill="1" applyBorder="1" applyProtection="1">
      <alignment/>
      <protection/>
    </xf>
    <xf numFmtId="1" fontId="29" fillId="0" borderId="10" xfId="62" applyNumberFormat="1" applyFont="1" applyFill="1" applyBorder="1" applyAlignment="1" applyProtection="1">
      <alignment horizontal="right"/>
      <protection/>
    </xf>
    <xf numFmtId="1" fontId="23" fillId="0" borderId="10" xfId="62" applyNumberFormat="1" applyFont="1" applyFill="1" applyBorder="1" applyAlignment="1" applyProtection="1">
      <alignment horizontal="right"/>
      <protection/>
    </xf>
    <xf numFmtId="0" fontId="23" fillId="0" borderId="10" xfId="61" applyFont="1" applyFill="1" applyBorder="1" applyProtection="1">
      <alignment/>
      <protection/>
    </xf>
    <xf numFmtId="2" fontId="29" fillId="0" borderId="10" xfId="61" applyNumberFormat="1" applyFont="1" applyFill="1" applyBorder="1" applyAlignment="1" applyProtection="1">
      <alignment horizontal="right"/>
      <protection/>
    </xf>
    <xf numFmtId="3" fontId="23" fillId="0" borderId="10" xfId="61" applyNumberFormat="1" applyFont="1" applyFill="1" applyBorder="1" applyAlignment="1" applyProtection="1">
      <alignment horizontal="right"/>
      <protection/>
    </xf>
    <xf numFmtId="0" fontId="22" fillId="0" borderId="10" xfId="59" applyFont="1" applyFill="1" applyBorder="1" applyAlignment="1" applyProtection="1">
      <alignment horizontal="center"/>
      <protection/>
    </xf>
    <xf numFmtId="0" fontId="22" fillId="0" borderId="10" xfId="59" applyFont="1" applyFill="1" applyBorder="1" applyProtection="1">
      <alignment/>
      <protection/>
    </xf>
    <xf numFmtId="0" fontId="20" fillId="0" borderId="10" xfId="59" applyFont="1" applyFill="1" applyBorder="1" applyAlignment="1" applyProtection="1">
      <alignment horizontal="center" wrapText="1"/>
      <protection/>
    </xf>
    <xf numFmtId="0" fontId="4" fillId="0" borderId="10" xfId="59" applyFont="1" applyFill="1" applyBorder="1" applyAlignment="1" applyProtection="1">
      <alignment wrapText="1"/>
      <protection/>
    </xf>
    <xf numFmtId="3" fontId="30" fillId="0" borderId="10" xfId="59" applyNumberFormat="1" applyFont="1" applyFill="1" applyBorder="1" applyAlignment="1" applyProtection="1">
      <alignment horizontal="right" wrapText="1"/>
      <protection/>
    </xf>
    <xf numFmtId="3" fontId="20" fillId="0" borderId="10" xfId="59" applyNumberFormat="1" applyFont="1" applyFill="1" applyBorder="1" applyAlignment="1" applyProtection="1">
      <alignment horizontal="right" wrapText="1"/>
      <protection/>
    </xf>
    <xf numFmtId="0" fontId="29" fillId="0" borderId="10" xfId="59" applyFont="1" applyFill="1" applyBorder="1" applyAlignment="1" applyProtection="1">
      <alignment horizontal="right"/>
      <protection/>
    </xf>
    <xf numFmtId="0" fontId="22" fillId="0" borderId="10" xfId="59" applyFont="1" applyFill="1" applyBorder="1" applyAlignment="1" applyProtection="1">
      <alignment horizontal="right"/>
      <protection/>
    </xf>
    <xf numFmtId="1" fontId="23" fillId="0" borderId="10" xfId="64" applyNumberFormat="1" applyFont="1" applyFill="1" applyBorder="1" applyAlignment="1" applyProtection="1">
      <alignment horizontal="center"/>
      <protection/>
    </xf>
    <xf numFmtId="2" fontId="29" fillId="0" borderId="10" xfId="64" applyNumberFormat="1" applyFont="1" applyFill="1" applyBorder="1" applyAlignment="1" applyProtection="1">
      <alignment horizontal="right"/>
      <protection/>
    </xf>
    <xf numFmtId="3" fontId="31" fillId="0" borderId="10" xfId="64" applyNumberFormat="1" applyFont="1" applyFill="1" applyBorder="1" applyAlignment="1" applyProtection="1">
      <alignment horizontal="center"/>
      <protection/>
    </xf>
    <xf numFmtId="3" fontId="24" fillId="0" borderId="10" xfId="64" applyNumberFormat="1" applyFont="1" applyFill="1" applyBorder="1" applyProtection="1">
      <alignment/>
      <protection/>
    </xf>
    <xf numFmtId="3" fontId="30" fillId="0" borderId="10" xfId="64" applyNumberFormat="1" applyFont="1" applyFill="1" applyBorder="1" applyAlignment="1" applyProtection="1">
      <alignment horizontal="right"/>
      <protection/>
    </xf>
    <xf numFmtId="3" fontId="31" fillId="0" borderId="10" xfId="64" applyNumberFormat="1" applyFont="1" applyFill="1" applyBorder="1" applyAlignment="1" applyProtection="1">
      <alignment horizontal="right"/>
      <protection/>
    </xf>
    <xf numFmtId="1" fontId="23" fillId="0" borderId="10" xfId="64" applyNumberFormat="1" applyFont="1" applyFill="1" applyBorder="1" applyProtection="1">
      <alignment/>
      <protection/>
    </xf>
    <xf numFmtId="1" fontId="29" fillId="0" borderId="10" xfId="64" applyNumberFormat="1" applyFont="1" applyFill="1" applyBorder="1" applyAlignment="1" applyProtection="1">
      <alignment horizontal="right"/>
      <protection/>
    </xf>
    <xf numFmtId="1" fontId="23" fillId="0" borderId="10" xfId="64" applyNumberFormat="1" applyFont="1" applyFill="1" applyBorder="1" applyAlignment="1" applyProtection="1">
      <alignment horizontal="right"/>
      <protection/>
    </xf>
    <xf numFmtId="0" fontId="22" fillId="0" borderId="11" xfId="59" applyFont="1" applyBorder="1" applyAlignment="1" applyProtection="1">
      <alignment horizontal="center"/>
      <protection/>
    </xf>
    <xf numFmtId="0" fontId="22" fillId="0" borderId="12" xfId="59" applyFont="1" applyBorder="1" applyAlignment="1" applyProtection="1">
      <alignment horizontal="center"/>
      <protection/>
    </xf>
    <xf numFmtId="0" fontId="22" fillId="0" borderId="12" xfId="59" applyFont="1" applyBorder="1" applyProtection="1">
      <alignment/>
      <protection/>
    </xf>
    <xf numFmtId="0" fontId="29" fillId="0" borderId="13" xfId="59" applyFont="1" applyBorder="1" applyAlignment="1" applyProtection="1">
      <alignment horizontal="right"/>
      <protection/>
    </xf>
    <xf numFmtId="0" fontId="29" fillId="0" borderId="11" xfId="59" applyFont="1" applyBorder="1" applyAlignment="1" applyProtection="1">
      <alignment horizontal="right"/>
      <protection/>
    </xf>
    <xf numFmtId="2" fontId="29" fillId="0" borderId="14" xfId="61" applyNumberFormat="1" applyFont="1" applyFill="1" applyBorder="1" applyAlignment="1" applyProtection="1">
      <alignment horizontal="right"/>
      <protection/>
    </xf>
    <xf numFmtId="0" fontId="22" fillId="0" borderId="12" xfId="59" applyFont="1" applyBorder="1" applyAlignment="1" applyProtection="1">
      <alignment horizontal="right"/>
      <protection/>
    </xf>
    <xf numFmtId="1" fontId="23" fillId="0" borderId="10" xfId="61" applyNumberFormat="1" applyFont="1" applyBorder="1" applyAlignment="1" applyProtection="1">
      <alignment horizontal="center"/>
      <protection/>
    </xf>
    <xf numFmtId="0" fontId="23" fillId="0" borderId="10" xfId="61" applyFont="1" applyBorder="1" applyAlignment="1" applyProtection="1">
      <alignment horizontal="center" wrapText="1"/>
      <protection/>
    </xf>
    <xf numFmtId="3" fontId="29" fillId="0" borderId="10" xfId="61" applyNumberFormat="1" applyFont="1" applyFill="1" applyBorder="1" applyAlignment="1" applyProtection="1">
      <alignment horizontal="right"/>
      <protection/>
    </xf>
    <xf numFmtId="3" fontId="23" fillId="0" borderId="10" xfId="61" applyNumberFormat="1" applyFont="1" applyBorder="1" applyAlignment="1" applyProtection="1">
      <alignment horizontal="center" wrapText="1"/>
      <protection/>
    </xf>
    <xf numFmtId="1" fontId="23" fillId="0" borderId="10" xfId="61" applyNumberFormat="1" applyFont="1" applyBorder="1" applyAlignment="1" applyProtection="1">
      <alignment horizontal="center" wrapText="1"/>
      <protection/>
    </xf>
    <xf numFmtId="0" fontId="20" fillId="0" borderId="10" xfId="59" applyFont="1" applyFill="1" applyBorder="1" applyAlignment="1" applyProtection="1">
      <alignment horizontal="left" wrapText="1"/>
      <protection/>
    </xf>
    <xf numFmtId="0" fontId="4" fillId="0" borderId="10" xfId="59" applyFont="1" applyFill="1" applyBorder="1" applyAlignment="1" applyProtection="1">
      <alignment horizontal="center" wrapText="1"/>
      <protection/>
    </xf>
    <xf numFmtId="2" fontId="30" fillId="24" borderId="10" xfId="61" applyNumberFormat="1" applyFont="1" applyFill="1" applyBorder="1" applyAlignment="1" applyProtection="1">
      <alignment horizontal="right"/>
      <protection/>
    </xf>
    <xf numFmtId="2" fontId="29" fillId="0" borderId="10" xfId="0" applyNumberFormat="1" applyFont="1" applyFill="1" applyBorder="1" applyAlignment="1">
      <alignment horizontal="right" vertical="center" wrapText="1"/>
    </xf>
    <xf numFmtId="2" fontId="29" fillId="0" borderId="10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" fontId="23" fillId="0" borderId="10" xfId="61" applyNumberFormat="1" applyFont="1" applyFill="1" applyBorder="1" applyAlignment="1" applyProtection="1">
      <alignment horizontal="center" vertical="center"/>
      <protection/>
    </xf>
    <xf numFmtId="0" fontId="23" fillId="0" borderId="10" xfId="61" applyFont="1" applyFill="1" applyBorder="1" applyAlignment="1" applyProtection="1">
      <alignment horizontal="center" vertical="center" wrapText="1"/>
      <protection/>
    </xf>
    <xf numFmtId="0" fontId="23" fillId="0" borderId="10" xfId="61" applyFont="1" applyFill="1" applyBorder="1" applyAlignment="1" applyProtection="1">
      <alignment vertical="center"/>
      <protection/>
    </xf>
    <xf numFmtId="2" fontId="29" fillId="0" borderId="10" xfId="61" applyNumberFormat="1" applyFont="1" applyFill="1" applyBorder="1" applyAlignment="1" applyProtection="1">
      <alignment horizontal="right" vertical="center"/>
      <protection/>
    </xf>
    <xf numFmtId="3" fontId="23" fillId="0" borderId="10" xfId="61" applyNumberFormat="1" applyFont="1" applyFill="1" applyBorder="1" applyAlignment="1" applyProtection="1">
      <alignment horizontal="right" vertical="center"/>
      <protection locked="0"/>
    </xf>
    <xf numFmtId="3" fontId="23" fillId="0" borderId="10" xfId="61" applyNumberFormat="1" applyFont="1" applyFill="1" applyBorder="1" applyAlignment="1" applyProtection="1">
      <alignment horizontal="right" vertical="center"/>
      <protection/>
    </xf>
    <xf numFmtId="1" fontId="23" fillId="0" borderId="0" xfId="61" applyNumberFormat="1" applyFont="1" applyFill="1" applyBorder="1" applyAlignment="1" applyProtection="1">
      <alignment vertical="center"/>
      <protection/>
    </xf>
    <xf numFmtId="0" fontId="4" fillId="0" borderId="10" xfId="59" applyFont="1" applyFill="1" applyBorder="1" applyAlignment="1" applyProtection="1">
      <alignment vertical="center"/>
      <protection locked="0"/>
    </xf>
    <xf numFmtId="0" fontId="4" fillId="0" borderId="0" xfId="59" applyFont="1" applyFill="1" applyBorder="1" applyAlignment="1" applyProtection="1">
      <alignment vertical="center"/>
      <protection/>
    </xf>
    <xf numFmtId="1" fontId="23" fillId="0" borderId="10" xfId="62" applyNumberFormat="1" applyFont="1" applyFill="1" applyBorder="1" applyAlignment="1" applyProtection="1">
      <alignment horizontal="center" vertical="center"/>
      <protection/>
    </xf>
    <xf numFmtId="0" fontId="23" fillId="0" borderId="10" xfId="62" applyFont="1" applyFill="1" applyBorder="1" applyAlignment="1" applyProtection="1">
      <alignment horizontal="center" vertical="center" wrapText="1"/>
      <protection/>
    </xf>
    <xf numFmtId="0" fontId="23" fillId="0" borderId="10" xfId="62" applyFont="1" applyFill="1" applyBorder="1" applyAlignment="1" applyProtection="1">
      <alignment vertical="center"/>
      <protection/>
    </xf>
    <xf numFmtId="2" fontId="29" fillId="0" borderId="10" xfId="62" applyNumberFormat="1" applyFont="1" applyFill="1" applyBorder="1" applyAlignment="1" applyProtection="1">
      <alignment horizontal="right" vertical="center"/>
      <protection/>
    </xf>
    <xf numFmtId="3" fontId="23" fillId="0" borderId="10" xfId="62" applyNumberFormat="1" applyFont="1" applyFill="1" applyBorder="1" applyAlignment="1" applyProtection="1">
      <alignment horizontal="right" vertical="center"/>
      <protection locked="0"/>
    </xf>
    <xf numFmtId="3" fontId="23" fillId="0" borderId="10" xfId="62" applyNumberFormat="1" applyFont="1" applyFill="1" applyBorder="1" applyAlignment="1" applyProtection="1">
      <alignment horizontal="right" vertical="center"/>
      <protection/>
    </xf>
    <xf numFmtId="1" fontId="23" fillId="0" borderId="0" xfId="62" applyNumberFormat="1" applyFont="1" applyFill="1" applyBorder="1" applyAlignment="1" applyProtection="1">
      <alignment vertical="center"/>
      <protection/>
    </xf>
    <xf numFmtId="1" fontId="23" fillId="0" borderId="10" xfId="64" applyNumberFormat="1" applyFont="1" applyFill="1" applyBorder="1" applyAlignment="1" applyProtection="1">
      <alignment horizontal="center" vertical="center"/>
      <protection/>
    </xf>
    <xf numFmtId="0" fontId="23" fillId="0" borderId="10" xfId="64" applyFont="1" applyFill="1" applyBorder="1" applyAlignment="1" applyProtection="1">
      <alignment horizontal="center" vertical="center" wrapText="1"/>
      <protection/>
    </xf>
    <xf numFmtId="0" fontId="23" fillId="0" borderId="10" xfId="64" applyFont="1" applyFill="1" applyBorder="1" applyAlignment="1" applyProtection="1">
      <alignment vertical="center"/>
      <protection/>
    </xf>
    <xf numFmtId="2" fontId="29" fillId="0" borderId="10" xfId="64" applyNumberFormat="1" applyFont="1" applyFill="1" applyBorder="1" applyAlignment="1" applyProtection="1">
      <alignment horizontal="right" vertical="center"/>
      <protection/>
    </xf>
    <xf numFmtId="3" fontId="23" fillId="0" borderId="10" xfId="64" applyNumberFormat="1" applyFont="1" applyFill="1" applyBorder="1" applyAlignment="1" applyProtection="1">
      <alignment horizontal="right" vertical="center"/>
      <protection locked="0"/>
    </xf>
    <xf numFmtId="3" fontId="23" fillId="0" borderId="10" xfId="64" applyNumberFormat="1" applyFont="1" applyFill="1" applyBorder="1" applyAlignment="1" applyProtection="1">
      <alignment horizontal="right" vertical="center"/>
      <protection/>
    </xf>
    <xf numFmtId="1" fontId="23" fillId="0" borderId="0" xfId="64" applyNumberFormat="1" applyFont="1" applyFill="1" applyBorder="1" applyAlignment="1" applyProtection="1">
      <alignment vertical="center"/>
      <protection/>
    </xf>
    <xf numFmtId="1" fontId="23" fillId="0" borderId="10" xfId="64" applyNumberFormat="1" applyFont="1" applyFill="1" applyBorder="1" applyAlignment="1" applyProtection="1">
      <alignment vertical="center"/>
      <protection locked="0"/>
    </xf>
    <xf numFmtId="1" fontId="24" fillId="0" borderId="0" xfId="64" applyNumberFormat="1" applyFont="1" applyFill="1" applyBorder="1" applyAlignment="1" applyProtection="1">
      <alignment vertical="center"/>
      <protection/>
    </xf>
    <xf numFmtId="0" fontId="22" fillId="0" borderId="10" xfId="6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63" applyFont="1" applyFill="1" applyBorder="1" applyAlignment="1" applyProtection="1">
      <alignment vertical="center"/>
      <protection locked="0"/>
    </xf>
    <xf numFmtId="0" fontId="22" fillId="0" borderId="10" xfId="63" applyFont="1" applyFill="1" applyBorder="1" applyAlignment="1">
      <alignment vertical="center" wrapText="1"/>
      <protection/>
    </xf>
    <xf numFmtId="2" fontId="29" fillId="0" borderId="10" xfId="63" applyNumberFormat="1" applyFont="1" applyFill="1" applyBorder="1" applyAlignment="1">
      <alignment horizontal="right" vertical="center" wrapText="1"/>
      <protection/>
    </xf>
    <xf numFmtId="49" fontId="22" fillId="0" borderId="10" xfId="63" applyNumberFormat="1" applyFont="1" applyFill="1" applyBorder="1" applyAlignment="1">
      <alignment horizontal="center" vertical="center" wrapText="1"/>
      <protection/>
    </xf>
    <xf numFmtId="0" fontId="27" fillId="11" borderId="10" xfId="59" applyFont="1" applyFill="1" applyBorder="1" applyAlignment="1" applyProtection="1">
      <alignment horizontal="center" wrapText="1"/>
      <protection/>
    </xf>
    <xf numFmtId="0" fontId="32" fillId="11" borderId="10" xfId="59" applyFont="1" applyFill="1" applyBorder="1" applyAlignment="1" applyProtection="1">
      <alignment horizontal="center" wrapText="1"/>
      <protection/>
    </xf>
    <xf numFmtId="2" fontId="32" fillId="11" borderId="10" xfId="59" applyNumberFormat="1" applyFont="1" applyFill="1" applyBorder="1" applyAlignment="1" applyProtection="1">
      <alignment horizontal="center" wrapText="1"/>
      <protection/>
    </xf>
    <xf numFmtId="0" fontId="27" fillId="11" borderId="10" xfId="57" applyFont="1" applyFill="1" applyBorder="1" applyAlignment="1" applyProtection="1">
      <alignment horizontal="center" wrapText="1"/>
      <protection/>
    </xf>
    <xf numFmtId="0" fontId="32" fillId="11" borderId="10" xfId="57" applyFont="1" applyFill="1" applyBorder="1" applyAlignment="1" applyProtection="1">
      <alignment horizontal="center" wrapText="1"/>
      <protection/>
    </xf>
    <xf numFmtId="2" fontId="32" fillId="11" borderId="10" xfId="57" applyNumberFormat="1" applyFont="1" applyFill="1" applyBorder="1" applyAlignment="1" applyProtection="1">
      <alignment horizontal="center" wrapText="1"/>
      <protection/>
    </xf>
    <xf numFmtId="0" fontId="27" fillId="11" borderId="10" xfId="58" applyFont="1" applyFill="1" applyBorder="1" applyAlignment="1" applyProtection="1">
      <alignment horizontal="center" wrapText="1"/>
      <protection/>
    </xf>
    <xf numFmtId="0" fontId="32" fillId="11" borderId="10" xfId="58" applyFont="1" applyFill="1" applyBorder="1" applyAlignment="1" applyProtection="1">
      <alignment horizontal="center" wrapText="1"/>
      <protection/>
    </xf>
    <xf numFmtId="2" fontId="32" fillId="11" borderId="10" xfId="58" applyNumberFormat="1" applyFont="1" applyFill="1" applyBorder="1" applyAlignment="1" applyProtection="1">
      <alignment horizontal="center" wrapText="1"/>
      <protection/>
    </xf>
    <xf numFmtId="0" fontId="27" fillId="11" borderId="10" xfId="63" applyFont="1" applyFill="1" applyBorder="1" applyAlignment="1">
      <alignment horizontal="center" wrapText="1"/>
      <protection/>
    </xf>
    <xf numFmtId="0" fontId="32" fillId="11" borderId="10" xfId="63" applyFont="1" applyFill="1" applyBorder="1" applyAlignment="1">
      <alignment horizontal="center" wrapText="1"/>
      <protection/>
    </xf>
    <xf numFmtId="2" fontId="32" fillId="11" borderId="10" xfId="63" applyNumberFormat="1" applyFont="1" applyFill="1" applyBorder="1" applyAlignment="1">
      <alignment horizontal="center" wrapText="1"/>
      <protection/>
    </xf>
    <xf numFmtId="0" fontId="27" fillId="11" borderId="10" xfId="63" applyFont="1" applyFill="1" applyBorder="1" applyAlignment="1" applyProtection="1">
      <alignment horizontal="center" wrapText="1"/>
      <protection/>
    </xf>
    <xf numFmtId="0" fontId="32" fillId="11" borderId="10" xfId="63" applyFont="1" applyFill="1" applyBorder="1" applyAlignment="1" applyProtection="1">
      <alignment horizontal="center" wrapText="1"/>
      <protection/>
    </xf>
    <xf numFmtId="2" fontId="32" fillId="11" borderId="10" xfId="63" applyNumberFormat="1" applyFont="1" applyFill="1" applyBorder="1" applyAlignment="1" applyProtection="1">
      <alignment horizontal="center" wrapText="1"/>
      <protection/>
    </xf>
    <xf numFmtId="0" fontId="23" fillId="0" borderId="14" xfId="0" applyFont="1" applyBorder="1" applyAlignment="1">
      <alignment horizontal="left" indent="3"/>
    </xf>
    <xf numFmtId="1" fontId="25" fillId="0" borderId="10" xfId="56" applyNumberFormat="1" applyFont="1" applyFill="1" applyBorder="1" applyAlignment="1" applyProtection="1">
      <alignment horizontal="left" vertical="top" wrapText="1" indent="3"/>
      <protection/>
    </xf>
    <xf numFmtId="1" fontId="25" fillId="3" borderId="10" xfId="56" applyNumberFormat="1" applyFont="1" applyFill="1" applyBorder="1" applyAlignment="1" applyProtection="1">
      <alignment horizontal="left" vertical="top" wrapText="1" indent="3"/>
      <protection/>
    </xf>
    <xf numFmtId="0" fontId="25" fillId="0" borderId="13" xfId="59" applyFont="1" applyBorder="1" applyAlignment="1" applyProtection="1">
      <alignment horizontal="left" indent="3"/>
      <protection/>
    </xf>
    <xf numFmtId="0" fontId="25" fillId="0" borderId="0" xfId="59" applyFont="1" applyBorder="1" applyAlignment="1" applyProtection="1">
      <alignment horizontal="left" indent="3"/>
      <protection/>
    </xf>
    <xf numFmtId="1" fontId="25" fillId="0" borderId="10" xfId="63" applyNumberFormat="1" applyFont="1" applyFill="1" applyBorder="1" applyAlignment="1" applyProtection="1">
      <alignment horizontal="left" indent="3"/>
      <protection/>
    </xf>
    <xf numFmtId="1" fontId="25" fillId="0" borderId="0" xfId="63" applyNumberFormat="1" applyFont="1" applyFill="1" applyBorder="1" applyAlignment="1" applyProtection="1">
      <alignment horizontal="left" indent="3"/>
      <protection/>
    </xf>
    <xf numFmtId="1" fontId="25" fillId="0" borderId="10" xfId="56" applyNumberFormat="1" applyFont="1" applyFill="1" applyBorder="1" applyAlignment="1" applyProtection="1">
      <alignment horizontal="left" vertical="center" wrapText="1" indent="3"/>
      <protection/>
    </xf>
    <xf numFmtId="1" fontId="25" fillId="0" borderId="10" xfId="56" applyNumberFormat="1" applyFont="1" applyFill="1" applyBorder="1" applyAlignment="1" applyProtection="1">
      <alignment horizontal="left" wrapText="1" indent="3"/>
      <protection/>
    </xf>
    <xf numFmtId="1" fontId="25" fillId="0" borderId="10" xfId="63" applyNumberFormat="1" applyFont="1" applyFill="1" applyBorder="1" applyAlignment="1">
      <alignment horizontal="left" indent="3"/>
      <protection/>
    </xf>
    <xf numFmtId="1" fontId="25" fillId="0" borderId="0" xfId="63" applyNumberFormat="1" applyFont="1" applyFill="1" applyBorder="1" applyAlignment="1">
      <alignment horizontal="left" indent="3"/>
      <protection/>
    </xf>
    <xf numFmtId="1" fontId="26" fillId="0" borderId="10" xfId="61" applyNumberFormat="1" applyFont="1" applyFill="1" applyBorder="1" applyAlignment="1" applyProtection="1">
      <alignment horizontal="left" vertical="center" indent="3"/>
      <protection/>
    </xf>
    <xf numFmtId="0" fontId="25" fillId="0" borderId="10" xfId="59" applyFont="1" applyFill="1" applyBorder="1" applyAlignment="1" applyProtection="1">
      <alignment horizontal="left" indent="3"/>
      <protection/>
    </xf>
    <xf numFmtId="0" fontId="25" fillId="0" borderId="0" xfId="59" applyFont="1" applyFill="1" applyBorder="1" applyAlignment="1" applyProtection="1">
      <alignment horizontal="left" indent="3"/>
      <protection/>
    </xf>
    <xf numFmtId="1" fontId="25" fillId="0" borderId="10" xfId="59" applyNumberFormat="1" applyFont="1" applyFill="1" applyBorder="1" applyAlignment="1" applyProtection="1">
      <alignment horizontal="left" indent="3"/>
      <protection/>
    </xf>
    <xf numFmtId="1" fontId="25" fillId="0" borderId="0" xfId="59" applyNumberFormat="1" applyFont="1" applyFill="1" applyBorder="1" applyAlignment="1" applyProtection="1">
      <alignment horizontal="left" indent="3"/>
      <protection/>
    </xf>
    <xf numFmtId="1" fontId="25" fillId="0" borderId="0" xfId="57" applyNumberFormat="1" applyFont="1" applyFill="1" applyBorder="1" applyAlignment="1" applyProtection="1">
      <alignment horizontal="left" indent="3"/>
      <protection/>
    </xf>
    <xf numFmtId="1" fontId="25" fillId="0" borderId="10" xfId="60" applyNumberFormat="1" applyFont="1" applyFill="1" applyBorder="1" applyAlignment="1" applyProtection="1">
      <alignment horizontal="left" indent="3"/>
      <protection/>
    </xf>
    <xf numFmtId="1" fontId="25" fillId="0" borderId="0" xfId="60" applyNumberFormat="1" applyFont="1" applyFill="1" applyBorder="1" applyAlignment="1" applyProtection="1">
      <alignment horizontal="left" indent="3"/>
      <protection/>
    </xf>
    <xf numFmtId="1" fontId="25" fillId="0" borderId="0" xfId="58" applyNumberFormat="1" applyFont="1" applyFill="1" applyBorder="1" applyAlignment="1" applyProtection="1">
      <alignment horizontal="left" indent="3"/>
      <protection/>
    </xf>
    <xf numFmtId="0" fontId="23" fillId="0" borderId="10" xfId="63" applyFont="1" applyFill="1" applyBorder="1" applyAlignment="1" applyProtection="1">
      <alignment horizontal="right"/>
      <protection locked="0"/>
    </xf>
    <xf numFmtId="0" fontId="0" fillId="0" borderId="10" xfId="63" applyFont="1" applyFill="1" applyBorder="1" applyAlignment="1" applyProtection="1">
      <alignment horizontal="right" vertical="center"/>
      <protection locked="0"/>
    </xf>
    <xf numFmtId="37" fontId="0" fillId="0" borderId="10" xfId="0" applyNumberFormat="1" applyBorder="1" applyAlignment="1">
      <alignment wrapText="1"/>
    </xf>
    <xf numFmtId="37" fontId="29" fillId="0" borderId="10" xfId="63" applyNumberFormat="1" applyFont="1" applyFill="1" applyBorder="1" applyAlignment="1" applyProtection="1">
      <alignment horizontal="right"/>
      <protection locked="0"/>
    </xf>
    <xf numFmtId="37" fontId="22" fillId="0" borderId="10" xfId="63" applyNumberFormat="1" applyFont="1" applyFill="1" applyBorder="1" applyProtection="1">
      <alignment/>
      <protection locked="0"/>
    </xf>
    <xf numFmtId="0" fontId="4" fillId="0" borderId="10" xfId="63" applyFont="1" applyFill="1" applyBorder="1" applyAlignment="1">
      <alignment vertical="center"/>
      <protection/>
    </xf>
    <xf numFmtId="1" fontId="0" fillId="0" borderId="10" xfId="0" applyNumberFormat="1" applyBorder="1" applyAlignment="1">
      <alignment wrapText="1"/>
    </xf>
    <xf numFmtId="37" fontId="0" fillId="0" borderId="10" xfId="0" applyNumberFormat="1" applyBorder="1" applyAlignment="1">
      <alignment vertical="center" wrapText="1"/>
    </xf>
    <xf numFmtId="0" fontId="27" fillId="11" borderId="10" xfId="59" applyFont="1" applyFill="1" applyBorder="1" applyAlignment="1" applyProtection="1">
      <alignment horizontal="center" vertical="center" wrapText="1"/>
      <protection/>
    </xf>
    <xf numFmtId="0" fontId="32" fillId="11" borderId="10" xfId="59" applyFont="1" applyFill="1" applyBorder="1" applyAlignment="1" applyProtection="1">
      <alignment horizontal="center" vertical="center" wrapText="1"/>
      <protection/>
    </xf>
    <xf numFmtId="2" fontId="32" fillId="11" borderId="10" xfId="59" applyNumberFormat="1" applyFont="1" applyFill="1" applyBorder="1" applyAlignment="1" applyProtection="1">
      <alignment horizontal="center" vertical="center" wrapText="1"/>
      <protection/>
    </xf>
    <xf numFmtId="165" fontId="27" fillId="11" borderId="10" xfId="59" applyNumberFormat="1" applyFont="1" applyFill="1" applyBorder="1" applyAlignment="1" applyProtection="1">
      <alignment horizontal="center" vertical="center" wrapText="1"/>
      <protection/>
    </xf>
    <xf numFmtId="37" fontId="0" fillId="0" borderId="10" xfId="0" applyNumberFormat="1" applyFill="1" applyBorder="1" applyAlignment="1">
      <alignment wrapText="1"/>
    </xf>
    <xf numFmtId="1" fontId="25" fillId="25" borderId="10" xfId="56" applyNumberFormat="1" applyFont="1" applyFill="1" applyBorder="1" applyAlignment="1" applyProtection="1">
      <alignment horizontal="left" vertical="center" wrapText="1" indent="3"/>
      <protection/>
    </xf>
    <xf numFmtId="1" fontId="25" fillId="25" borderId="10" xfId="56" applyNumberFormat="1" applyFont="1" applyFill="1" applyBorder="1" applyAlignment="1" applyProtection="1">
      <alignment horizontal="left" vertical="top" wrapText="1" indent="3"/>
      <protection/>
    </xf>
    <xf numFmtId="37" fontId="23" fillId="0" borderId="10" xfId="63" applyNumberFormat="1" applyFont="1" applyFill="1" applyBorder="1" applyAlignment="1" applyProtection="1">
      <alignment horizontal="right"/>
      <protection locked="0"/>
    </xf>
    <xf numFmtId="1" fontId="33" fillId="0" borderId="10" xfId="56" applyNumberFormat="1" applyFont="1" applyFill="1" applyBorder="1" applyAlignment="1" applyProtection="1">
      <alignment horizontal="left" vertical="top" wrapText="1" indent="3"/>
      <protection/>
    </xf>
    <xf numFmtId="1" fontId="31" fillId="0" borderId="10" xfId="56" applyNumberFormat="1" applyFont="1" applyFill="1" applyBorder="1" applyAlignment="1" applyProtection="1">
      <alignment horizontal="left" vertical="top" wrapText="1" indent="3"/>
      <protection/>
    </xf>
    <xf numFmtId="0" fontId="25" fillId="0" borderId="0" xfId="63" applyFont="1" applyFill="1" applyBorder="1" applyAlignment="1">
      <alignment horizontal="right"/>
      <protection/>
    </xf>
    <xf numFmtId="0" fontId="34" fillId="8" borderId="15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0_07_05 Lunch Status Rev4" xfId="57"/>
    <cellStyle name="Normal_10_07_05 Lunch Status Rev4_oct 10 Hawaii Eligibility" xfId="58"/>
    <cellStyle name="Normal_HAWAII - %FRP Data.xls" xfId="59"/>
    <cellStyle name="Normal_HAWAII - %FRP Data.xls_oct 10 Hawaii Eligibility" xfId="60"/>
    <cellStyle name="Normal_Kauai OCT 2010" xfId="61"/>
    <cellStyle name="Normal_Maui Eligibility Oct 2010" xfId="62"/>
    <cellStyle name="Normal_Oahu %FRP Data" xfId="63"/>
    <cellStyle name="Normal_oct 10 Hawaii Eligibility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17"/>
  <sheetViews>
    <sheetView view="pageLayout" showRuler="0" zoomScaleNormal="76" zoomScaleSheetLayoutView="90" workbookViewId="0" topLeftCell="B1">
      <selection activeCell="K16" sqref="K16"/>
    </sheetView>
  </sheetViews>
  <sheetFormatPr defaultColWidth="9.57421875" defaultRowHeight="12.75"/>
  <cols>
    <col min="1" max="2" width="13.7109375" style="12" customWidth="1"/>
    <col min="3" max="3" width="38.7109375" style="11" customWidth="1"/>
    <col min="4" max="5" width="11.8515625" style="13" customWidth="1"/>
    <col min="6" max="6" width="11.8515625" style="14" customWidth="1"/>
    <col min="7" max="10" width="11.8515625" style="10" customWidth="1"/>
    <col min="11" max="11" width="11.8515625" style="201" customWidth="1"/>
    <col min="12" max="16384" width="9.57421875" style="11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323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8" customFormat="1" ht="48">
      <c r="A8" s="225" t="s">
        <v>0</v>
      </c>
      <c r="B8" s="225" t="s">
        <v>263</v>
      </c>
      <c r="C8" s="225" t="s">
        <v>2</v>
      </c>
      <c r="D8" s="226" t="s">
        <v>260</v>
      </c>
      <c r="E8" s="226" t="s">
        <v>261</v>
      </c>
      <c r="F8" s="227" t="s">
        <v>262</v>
      </c>
      <c r="G8" s="225" t="s">
        <v>3</v>
      </c>
      <c r="H8" s="225" t="s">
        <v>4</v>
      </c>
      <c r="I8" s="225" t="s">
        <v>5</v>
      </c>
      <c r="J8" s="225" t="s">
        <v>6</v>
      </c>
      <c r="K8" s="228" t="s">
        <v>340</v>
      </c>
    </row>
    <row r="9" spans="1:12" s="9" customFormat="1" ht="12.75">
      <c r="A9" s="128" t="s">
        <v>167</v>
      </c>
      <c r="B9" s="129">
        <f>'HONOLULU '!B63</f>
        <v>53</v>
      </c>
      <c r="C9" s="101"/>
      <c r="D9" s="130">
        <f>'HONOLULU '!D63</f>
        <v>32381</v>
      </c>
      <c r="E9" s="130">
        <f>'HONOLULU '!E63</f>
        <v>30653</v>
      </c>
      <c r="F9" s="102">
        <f aca="true" t="shared" si="0" ref="F9:F15">E9/D9</f>
        <v>0.9466353725950403</v>
      </c>
      <c r="G9" s="103">
        <f>'HONOLULU '!G63</f>
        <v>13708</v>
      </c>
      <c r="H9" s="103">
        <f>'HONOLULU '!H63</f>
        <v>3364</v>
      </c>
      <c r="I9" s="103">
        <f>'HONOLULU '!I63</f>
        <v>15309</v>
      </c>
      <c r="J9" s="103">
        <f>'HONOLULU '!J63</f>
        <v>32381</v>
      </c>
      <c r="K9" s="198">
        <f>ROUNDDOWN((G9+H9)/D9*100,2)</f>
        <v>52.72</v>
      </c>
      <c r="L9" s="6">
        <f>IF(D9=J9,"","ERROR-TOTAL ENROLLED MUST EQUAL TOTAL ELIGIBLES")</f>
      </c>
    </row>
    <row r="10" spans="1:12" s="9" customFormat="1" ht="12.75">
      <c r="A10" s="128" t="s">
        <v>169</v>
      </c>
      <c r="B10" s="129">
        <f>'CENTRAL '!B53</f>
        <v>43</v>
      </c>
      <c r="C10" s="101"/>
      <c r="D10" s="130">
        <f>'CENTRAL '!D53</f>
        <v>35072</v>
      </c>
      <c r="E10" s="130">
        <f>'CENTRAL '!E53</f>
        <v>33431</v>
      </c>
      <c r="F10" s="102">
        <f t="shared" si="0"/>
        <v>0.9532105383211679</v>
      </c>
      <c r="G10" s="103">
        <f>'CENTRAL '!G53</f>
        <v>8873</v>
      </c>
      <c r="H10" s="103">
        <f>'CENTRAL '!H53</f>
        <v>4313</v>
      </c>
      <c r="I10" s="103">
        <f>'CENTRAL '!I53</f>
        <v>21886</v>
      </c>
      <c r="J10" s="103">
        <f>'CENTRAL '!J53</f>
        <v>35072</v>
      </c>
      <c r="K10" s="198">
        <f aca="true" t="shared" si="1" ref="K10:K15">ROUNDDOWN((G10+H10)/D10*100,2)</f>
        <v>37.59</v>
      </c>
      <c r="L10" s="6">
        <f aca="true" t="shared" si="2" ref="L10:L16">IF(D10=J10,"","ERROR-TOTAL ENROLLED MUST EQUAL TOTAL ELIGIBLES")</f>
      </c>
    </row>
    <row r="11" spans="1:12" s="9" customFormat="1" ht="12.75">
      <c r="A11" s="128" t="s">
        <v>90</v>
      </c>
      <c r="B11" s="129">
        <f>'LEEWARD '!B56</f>
        <v>46</v>
      </c>
      <c r="C11" s="101"/>
      <c r="D11" s="130">
        <f>'LEEWARD '!D56</f>
        <v>41919</v>
      </c>
      <c r="E11" s="130">
        <f>'LEEWARD '!E56</f>
        <v>39440</v>
      </c>
      <c r="F11" s="102">
        <f t="shared" si="0"/>
        <v>0.940862138886901</v>
      </c>
      <c r="G11" s="103">
        <f>'LEEWARD '!G56</f>
        <v>18422</v>
      </c>
      <c r="H11" s="103">
        <f>'LEEWARD '!H56</f>
        <v>4428</v>
      </c>
      <c r="I11" s="103">
        <f>'LEEWARD '!I56</f>
        <v>19069</v>
      </c>
      <c r="J11" s="103">
        <f>'LEEWARD '!J56</f>
        <v>41919</v>
      </c>
      <c r="K11" s="198">
        <f t="shared" si="1"/>
        <v>54.5</v>
      </c>
      <c r="L11" s="6">
        <f t="shared" si="2"/>
      </c>
    </row>
    <row r="12" spans="1:12" s="9" customFormat="1" ht="12.75">
      <c r="A12" s="128" t="s">
        <v>136</v>
      </c>
      <c r="B12" s="129">
        <f>'WINDWARD '!B41</f>
        <v>30</v>
      </c>
      <c r="C12" s="101"/>
      <c r="D12" s="130">
        <f>'WINDWARD '!D41</f>
        <v>15645</v>
      </c>
      <c r="E12" s="130">
        <f>'WINDWARD '!E41</f>
        <v>14664</v>
      </c>
      <c r="F12" s="102">
        <f t="shared" si="0"/>
        <v>0.9372962607861937</v>
      </c>
      <c r="G12" s="103">
        <f>'WINDWARD '!G41</f>
        <v>5744</v>
      </c>
      <c r="H12" s="103">
        <f>'WINDWARD '!H41</f>
        <v>1812</v>
      </c>
      <c r="I12" s="103">
        <f>'WINDWARD '!I41</f>
        <v>8089</v>
      </c>
      <c r="J12" s="103">
        <f>'WINDWARD '!J41</f>
        <v>15645</v>
      </c>
      <c r="K12" s="198">
        <f t="shared" si="1"/>
        <v>48.29</v>
      </c>
      <c r="L12" s="6">
        <f t="shared" si="2"/>
      </c>
    </row>
    <row r="13" spans="1:12" s="9" customFormat="1" ht="12.75">
      <c r="A13" s="128" t="s">
        <v>256</v>
      </c>
      <c r="B13" s="131">
        <f>'HAWAII '!B52</f>
        <v>42</v>
      </c>
      <c r="C13" s="101"/>
      <c r="D13" s="130">
        <f>'HAWAII '!D52</f>
        <v>23958</v>
      </c>
      <c r="E13" s="130">
        <f>'HAWAII '!E52</f>
        <v>22139</v>
      </c>
      <c r="F13" s="102">
        <f t="shared" si="0"/>
        <v>0.9240754653977794</v>
      </c>
      <c r="G13" s="103">
        <f>'HAWAII '!G52</f>
        <v>14264</v>
      </c>
      <c r="H13" s="103">
        <f>'HAWAII '!H52</f>
        <v>2169</v>
      </c>
      <c r="I13" s="103">
        <f>'HAWAII '!I52</f>
        <v>7525</v>
      </c>
      <c r="J13" s="103">
        <f>'HAWAII '!J52</f>
        <v>23958</v>
      </c>
      <c r="K13" s="198">
        <f t="shared" si="1"/>
        <v>68.59</v>
      </c>
      <c r="L13" s="6">
        <f t="shared" si="2"/>
      </c>
    </row>
    <row r="14" spans="1:12" s="9" customFormat="1" ht="12.75">
      <c r="A14" s="128" t="s">
        <v>257</v>
      </c>
      <c r="B14" s="132">
        <f>'MAUI '!B40</f>
        <v>30</v>
      </c>
      <c r="C14" s="101"/>
      <c r="D14" s="130">
        <f>'MAUI '!D40</f>
        <v>21856</v>
      </c>
      <c r="E14" s="130">
        <f>'MAUI '!E40</f>
        <v>20558</v>
      </c>
      <c r="F14" s="102">
        <f t="shared" si="0"/>
        <v>0.9406112737920937</v>
      </c>
      <c r="G14" s="103">
        <f>'MAUI '!G40</f>
        <v>9358</v>
      </c>
      <c r="H14" s="103">
        <f>'MAUI '!H40</f>
        <v>2541</v>
      </c>
      <c r="I14" s="103">
        <f>'MAUI '!I40</f>
        <v>9957</v>
      </c>
      <c r="J14" s="103">
        <f>'MAUI '!J40</f>
        <v>21856</v>
      </c>
      <c r="K14" s="198">
        <f t="shared" si="1"/>
        <v>54.44</v>
      </c>
      <c r="L14" s="6">
        <f t="shared" si="2"/>
      </c>
    </row>
    <row r="15" spans="1:12" s="9" customFormat="1" ht="12.75">
      <c r="A15" s="128" t="s">
        <v>259</v>
      </c>
      <c r="B15" s="129">
        <f>'KAUAI '!B26</f>
        <v>16</v>
      </c>
      <c r="C15" s="101"/>
      <c r="D15" s="130">
        <f>'KAUAI '!D26</f>
        <v>9651</v>
      </c>
      <c r="E15" s="130">
        <f>'KAUAI '!E26</f>
        <v>9061</v>
      </c>
      <c r="F15" s="102">
        <f t="shared" si="0"/>
        <v>0.9388664387110144</v>
      </c>
      <c r="G15" s="103">
        <f>'KAUAI '!G26</f>
        <v>3807</v>
      </c>
      <c r="H15" s="103">
        <f>'KAUAI '!H26</f>
        <v>1189</v>
      </c>
      <c r="I15" s="103">
        <f>'KAUAI '!I26</f>
        <v>4655</v>
      </c>
      <c r="J15" s="103">
        <f>'KAUAI '!J26</f>
        <v>9651</v>
      </c>
      <c r="K15" s="198">
        <f t="shared" si="1"/>
        <v>51.76</v>
      </c>
      <c r="L15" s="6">
        <f t="shared" si="2"/>
      </c>
    </row>
    <row r="16" spans="1:12" ht="15.75">
      <c r="A16" s="133" t="s">
        <v>18</v>
      </c>
      <c r="B16" s="134">
        <f>SUM(B9:B15)</f>
        <v>260</v>
      </c>
      <c r="C16" s="107"/>
      <c r="D16" s="108">
        <f>SUM(D9:D15)</f>
        <v>180482</v>
      </c>
      <c r="E16" s="108">
        <f>SUM(E9:E15)</f>
        <v>169946</v>
      </c>
      <c r="F16" s="135">
        <f>E16/D16</f>
        <v>0.9416229873339169</v>
      </c>
      <c r="G16" s="109">
        <f>SUM(G9:G15)</f>
        <v>74176</v>
      </c>
      <c r="H16" s="109">
        <f>SUM(H9:H15)</f>
        <v>19816</v>
      </c>
      <c r="I16" s="109">
        <f>SUM(I9:I15)</f>
        <v>86490</v>
      </c>
      <c r="J16" s="109">
        <f>SUM(G16:I16)</f>
        <v>180482</v>
      </c>
      <c r="K16" s="199">
        <f>ROUNDDOWN((G16+H16)/D16*100,2)</f>
        <v>52.07</v>
      </c>
      <c r="L16" s="6">
        <f t="shared" si="2"/>
      </c>
    </row>
    <row r="17" spans="1:11" ht="12.75">
      <c r="A17" s="121" t="s">
        <v>337</v>
      </c>
      <c r="B17" s="122">
        <v>260</v>
      </c>
      <c r="C17" s="123"/>
      <c r="D17" s="124"/>
      <c r="E17" s="125"/>
      <c r="F17" s="126"/>
      <c r="G17" s="127"/>
      <c r="H17" s="127"/>
      <c r="I17" s="127"/>
      <c r="J17" s="127"/>
      <c r="K17" s="200"/>
    </row>
  </sheetData>
  <sheetProtection selectLockedCells="1"/>
  <mergeCells count="9">
    <mergeCell ref="D1:K3"/>
    <mergeCell ref="D4:K5"/>
    <mergeCell ref="D6:K6"/>
    <mergeCell ref="A5:C5"/>
    <mergeCell ref="A6:C6"/>
    <mergeCell ref="A1:C1"/>
    <mergeCell ref="A2:C2"/>
    <mergeCell ref="A3:C3"/>
    <mergeCell ref="A4:C4"/>
  </mergeCells>
  <printOptions horizontalCentered="1"/>
  <pageMargins left="0.45" right="0.45" top="0.5" bottom="0.5" header="0.3" footer="0.3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67"/>
  <sheetViews>
    <sheetView tabSelected="1" view="pageLayout" zoomScaleSheetLayoutView="90" workbookViewId="0" topLeftCell="C37">
      <selection activeCell="L68" sqref="L68"/>
    </sheetView>
  </sheetViews>
  <sheetFormatPr defaultColWidth="8.7109375" defaultRowHeight="12.75"/>
  <cols>
    <col min="1" max="2" width="13.7109375" style="46" customWidth="1"/>
    <col min="3" max="3" width="38.7109375" style="6" customWidth="1"/>
    <col min="4" max="5" width="11.8515625" style="45" customWidth="1"/>
    <col min="6" max="6" width="11.8515625" style="44" customWidth="1"/>
    <col min="7" max="10" width="11.8515625" style="43" customWidth="1"/>
    <col min="11" max="11" width="11.8515625" style="203" customWidth="1"/>
    <col min="12" max="16384" width="8.7109375" style="6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330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2" ht="49.5" customHeight="1">
      <c r="A8" s="194" t="s">
        <v>0</v>
      </c>
      <c r="B8" s="194" t="s">
        <v>1</v>
      </c>
      <c r="C8" s="194" t="s">
        <v>2</v>
      </c>
      <c r="D8" s="195" t="s">
        <v>260</v>
      </c>
      <c r="E8" s="195" t="s">
        <v>261</v>
      </c>
      <c r="F8" s="196" t="s">
        <v>262</v>
      </c>
      <c r="G8" s="194" t="s">
        <v>3</v>
      </c>
      <c r="H8" s="194" t="s">
        <v>4</v>
      </c>
      <c r="I8" s="194" t="s">
        <v>5</v>
      </c>
      <c r="J8" s="194" t="s">
        <v>6</v>
      </c>
      <c r="K8" s="228" t="s">
        <v>340</v>
      </c>
      <c r="L8" s="6">
        <f>IF(D11=J11,"","ERROR-TOTAL ENROLLED MUST EQUAL TOTAL ELIGIBLES")</f>
      </c>
    </row>
    <row r="9" spans="1:12" ht="13.5" customHeight="1">
      <c r="A9" s="55" t="s">
        <v>167</v>
      </c>
      <c r="B9" s="56">
        <v>100</v>
      </c>
      <c r="C9" s="57" t="s">
        <v>315</v>
      </c>
      <c r="D9" s="219">
        <v>627</v>
      </c>
      <c r="E9" s="223">
        <v>609</v>
      </c>
      <c r="F9" s="59">
        <f aca="true" t="shared" si="0" ref="F9:F40">E9/D9</f>
        <v>0.9712918660287081</v>
      </c>
      <c r="G9" s="60">
        <v>55</v>
      </c>
      <c r="H9" s="60">
        <v>15</v>
      </c>
      <c r="I9" s="219">
        <f>D9-G9-H9</f>
        <v>557</v>
      </c>
      <c r="J9" s="61">
        <f aca="true" t="shared" si="1" ref="J9:J40">G9+H9+I9</f>
        <v>627</v>
      </c>
      <c r="K9" s="231">
        <f aca="true" t="shared" si="2" ref="K9:K40">ROUNDDOWN((G9+H9)/D9*100,2)</f>
        <v>11.16</v>
      </c>
      <c r="L9" s="6">
        <f aca="true" t="shared" si="3" ref="L9:L40">IF(J9=D9,"","ERROR-TOTAL ENROLLED MUST EQUAL TOTAL ELIGIBLES")</f>
      </c>
    </row>
    <row r="10" spans="1:12" ht="12.75" customHeight="1">
      <c r="A10" s="55" t="s">
        <v>167</v>
      </c>
      <c r="B10" s="56">
        <v>101</v>
      </c>
      <c r="C10" s="57" t="s">
        <v>314</v>
      </c>
      <c r="D10" s="219">
        <v>504</v>
      </c>
      <c r="E10" s="223">
        <v>464</v>
      </c>
      <c r="F10" s="59">
        <f t="shared" si="0"/>
        <v>0.9206349206349206</v>
      </c>
      <c r="G10" s="60">
        <v>251</v>
      </c>
      <c r="H10" s="60">
        <v>68</v>
      </c>
      <c r="I10" s="219">
        <f aca="true" t="shared" si="4" ref="I10:I61">D10-G10-H10</f>
        <v>185</v>
      </c>
      <c r="J10" s="61">
        <f t="shared" si="1"/>
        <v>504</v>
      </c>
      <c r="K10" s="231">
        <f t="shared" si="2"/>
        <v>63.29</v>
      </c>
      <c r="L10" s="6">
        <f t="shared" si="3"/>
      </c>
    </row>
    <row r="11" spans="1:12" ht="12.75" customHeight="1">
      <c r="A11" s="55" t="s">
        <v>167</v>
      </c>
      <c r="B11" s="56">
        <v>102</v>
      </c>
      <c r="C11" s="57" t="s">
        <v>313</v>
      </c>
      <c r="D11" s="219">
        <v>261</v>
      </c>
      <c r="E11" s="223">
        <v>253</v>
      </c>
      <c r="F11" s="59">
        <f t="shared" si="0"/>
        <v>0.9693486590038314</v>
      </c>
      <c r="G11" s="60">
        <v>106</v>
      </c>
      <c r="H11" s="60">
        <v>32</v>
      </c>
      <c r="I11" s="219">
        <f t="shared" si="4"/>
        <v>123</v>
      </c>
      <c r="J11" s="61">
        <f t="shared" si="1"/>
        <v>261</v>
      </c>
      <c r="K11" s="231">
        <f t="shared" si="2"/>
        <v>52.87</v>
      </c>
      <c r="L11" s="6">
        <f t="shared" si="3"/>
      </c>
    </row>
    <row r="12" spans="1:12" ht="12.75" customHeight="1">
      <c r="A12" s="55" t="s">
        <v>167</v>
      </c>
      <c r="B12" s="56">
        <v>103</v>
      </c>
      <c r="C12" s="57" t="s">
        <v>312</v>
      </c>
      <c r="D12" s="219">
        <v>373</v>
      </c>
      <c r="E12" s="223">
        <v>347</v>
      </c>
      <c r="F12" s="59">
        <f t="shared" si="0"/>
        <v>0.9302949061662198</v>
      </c>
      <c r="G12" s="60">
        <v>203</v>
      </c>
      <c r="H12" s="60">
        <v>41</v>
      </c>
      <c r="I12" s="219">
        <f t="shared" si="4"/>
        <v>129</v>
      </c>
      <c r="J12" s="61">
        <f t="shared" si="1"/>
        <v>373</v>
      </c>
      <c r="K12" s="231">
        <f t="shared" si="2"/>
        <v>65.41</v>
      </c>
      <c r="L12" s="6">
        <f t="shared" si="3"/>
      </c>
    </row>
    <row r="13" spans="1:12" ht="12.75" customHeight="1">
      <c r="A13" s="55" t="s">
        <v>167</v>
      </c>
      <c r="B13" s="56">
        <v>104</v>
      </c>
      <c r="C13" s="57" t="s">
        <v>311</v>
      </c>
      <c r="D13" s="219">
        <v>348</v>
      </c>
      <c r="E13" s="223">
        <v>312</v>
      </c>
      <c r="F13" s="59">
        <f t="shared" si="0"/>
        <v>0.896551724137931</v>
      </c>
      <c r="G13" s="60">
        <v>282</v>
      </c>
      <c r="H13" s="60">
        <v>25</v>
      </c>
      <c r="I13" s="219">
        <f t="shared" si="4"/>
        <v>41</v>
      </c>
      <c r="J13" s="61">
        <f t="shared" si="1"/>
        <v>348</v>
      </c>
      <c r="K13" s="231">
        <f t="shared" si="2"/>
        <v>88.21</v>
      </c>
      <c r="L13" s="6">
        <f t="shared" si="3"/>
      </c>
    </row>
    <row r="14" spans="1:12" ht="13.5" customHeight="1">
      <c r="A14" s="55" t="s">
        <v>167</v>
      </c>
      <c r="B14" s="56">
        <v>105</v>
      </c>
      <c r="C14" s="57" t="s">
        <v>310</v>
      </c>
      <c r="D14" s="219">
        <v>825</v>
      </c>
      <c r="E14" s="223">
        <v>770</v>
      </c>
      <c r="F14" s="59">
        <f t="shared" si="0"/>
        <v>0.9333333333333333</v>
      </c>
      <c r="G14" s="60">
        <v>572</v>
      </c>
      <c r="H14" s="60">
        <v>104</v>
      </c>
      <c r="I14" s="219">
        <f t="shared" si="4"/>
        <v>149</v>
      </c>
      <c r="J14" s="61">
        <f t="shared" si="1"/>
        <v>825</v>
      </c>
      <c r="K14" s="231">
        <f t="shared" si="2"/>
        <v>81.93</v>
      </c>
      <c r="L14" s="6">
        <f t="shared" si="3"/>
      </c>
    </row>
    <row r="15" spans="1:12" ht="13.5" customHeight="1">
      <c r="A15" s="55" t="s">
        <v>167</v>
      </c>
      <c r="B15" s="56">
        <v>106</v>
      </c>
      <c r="C15" s="57" t="s">
        <v>309</v>
      </c>
      <c r="D15" s="219">
        <v>2475</v>
      </c>
      <c r="E15" s="223">
        <v>2246</v>
      </c>
      <c r="F15" s="59">
        <f t="shared" si="0"/>
        <v>0.9074747474747474</v>
      </c>
      <c r="G15" s="60">
        <v>1287</v>
      </c>
      <c r="H15" s="60">
        <v>390</v>
      </c>
      <c r="I15" s="219">
        <f t="shared" si="4"/>
        <v>798</v>
      </c>
      <c r="J15" s="61">
        <f t="shared" si="1"/>
        <v>2475</v>
      </c>
      <c r="K15" s="231">
        <f t="shared" si="2"/>
        <v>67.75</v>
      </c>
      <c r="L15" s="6">
        <f t="shared" si="3"/>
      </c>
    </row>
    <row r="16" spans="1:12" ht="13.5" customHeight="1">
      <c r="A16" s="55" t="s">
        <v>167</v>
      </c>
      <c r="B16" s="56">
        <v>107</v>
      </c>
      <c r="C16" s="57" t="s">
        <v>308</v>
      </c>
      <c r="D16" s="219">
        <v>541</v>
      </c>
      <c r="E16" s="223">
        <v>509</v>
      </c>
      <c r="F16" s="59">
        <f t="shared" si="0"/>
        <v>0.9408502772643254</v>
      </c>
      <c r="G16" s="60">
        <v>389</v>
      </c>
      <c r="H16" s="60">
        <v>56</v>
      </c>
      <c r="I16" s="219">
        <f t="shared" si="4"/>
        <v>96</v>
      </c>
      <c r="J16" s="61">
        <f t="shared" si="1"/>
        <v>541</v>
      </c>
      <c r="K16" s="231">
        <f t="shared" si="2"/>
        <v>82.25</v>
      </c>
      <c r="L16" s="6">
        <f t="shared" si="3"/>
      </c>
    </row>
    <row r="17" spans="1:12" ht="13.5" customHeight="1">
      <c r="A17" s="55" t="s">
        <v>167</v>
      </c>
      <c r="B17" s="56">
        <v>108</v>
      </c>
      <c r="C17" s="57" t="s">
        <v>307</v>
      </c>
      <c r="D17" s="219">
        <v>529</v>
      </c>
      <c r="E17" s="223">
        <v>508</v>
      </c>
      <c r="F17" s="59">
        <f t="shared" si="0"/>
        <v>0.9603024574669187</v>
      </c>
      <c r="G17" s="60">
        <v>41</v>
      </c>
      <c r="H17" s="60">
        <v>15</v>
      </c>
      <c r="I17" s="219">
        <f t="shared" si="4"/>
        <v>473</v>
      </c>
      <c r="J17" s="61">
        <f t="shared" si="1"/>
        <v>529</v>
      </c>
      <c r="K17" s="231">
        <f t="shared" si="2"/>
        <v>10.58</v>
      </c>
      <c r="L17" s="6">
        <f t="shared" si="3"/>
      </c>
    </row>
    <row r="18" spans="1:12" ht="13.5" customHeight="1">
      <c r="A18" s="55" t="s">
        <v>167</v>
      </c>
      <c r="B18" s="56">
        <v>109</v>
      </c>
      <c r="C18" s="57" t="s">
        <v>306</v>
      </c>
      <c r="D18" s="219">
        <v>367</v>
      </c>
      <c r="E18" s="223">
        <v>342</v>
      </c>
      <c r="F18" s="59">
        <f t="shared" si="0"/>
        <v>0.9318801089918256</v>
      </c>
      <c r="G18" s="60">
        <v>56</v>
      </c>
      <c r="H18" s="60">
        <v>9</v>
      </c>
      <c r="I18" s="219">
        <f t="shared" si="4"/>
        <v>302</v>
      </c>
      <c r="J18" s="61">
        <f t="shared" si="1"/>
        <v>367</v>
      </c>
      <c r="K18" s="231">
        <f t="shared" si="2"/>
        <v>17.71</v>
      </c>
      <c r="L18" s="6">
        <f t="shared" si="3"/>
      </c>
    </row>
    <row r="19" spans="1:12" ht="13.5" customHeight="1">
      <c r="A19" s="55" t="s">
        <v>167</v>
      </c>
      <c r="B19" s="56">
        <v>110</v>
      </c>
      <c r="C19" s="57" t="s">
        <v>305</v>
      </c>
      <c r="D19" s="219">
        <v>255</v>
      </c>
      <c r="E19" s="223">
        <v>240</v>
      </c>
      <c r="F19" s="59">
        <f t="shared" si="0"/>
        <v>0.9411764705882353</v>
      </c>
      <c r="G19" s="60">
        <v>160</v>
      </c>
      <c r="H19" s="60">
        <v>25</v>
      </c>
      <c r="I19" s="219">
        <f t="shared" si="4"/>
        <v>70</v>
      </c>
      <c r="J19" s="61">
        <f t="shared" si="1"/>
        <v>255</v>
      </c>
      <c r="K19" s="231">
        <f t="shared" si="2"/>
        <v>72.54</v>
      </c>
      <c r="L19" s="6">
        <f t="shared" si="3"/>
      </c>
    </row>
    <row r="20" spans="1:12" ht="13.5" customHeight="1">
      <c r="A20" s="55" t="s">
        <v>167</v>
      </c>
      <c r="B20" s="56">
        <v>111</v>
      </c>
      <c r="C20" s="57" t="s">
        <v>304</v>
      </c>
      <c r="D20" s="219">
        <v>439</v>
      </c>
      <c r="E20" s="223">
        <v>412</v>
      </c>
      <c r="F20" s="59">
        <f t="shared" si="0"/>
        <v>0.9384965831435079</v>
      </c>
      <c r="G20" s="60">
        <v>221</v>
      </c>
      <c r="H20" s="60">
        <v>43</v>
      </c>
      <c r="I20" s="219">
        <f t="shared" si="4"/>
        <v>175</v>
      </c>
      <c r="J20" s="61">
        <f t="shared" si="1"/>
        <v>439</v>
      </c>
      <c r="K20" s="231">
        <f t="shared" si="2"/>
        <v>60.13</v>
      </c>
      <c r="L20" s="6">
        <f t="shared" si="3"/>
      </c>
    </row>
    <row r="21" spans="1:12" ht="13.5" customHeight="1">
      <c r="A21" s="55" t="s">
        <v>167</v>
      </c>
      <c r="B21" s="56">
        <v>112</v>
      </c>
      <c r="C21" s="57" t="s">
        <v>303</v>
      </c>
      <c r="D21" s="219">
        <v>618</v>
      </c>
      <c r="E21" s="223">
        <v>581</v>
      </c>
      <c r="F21" s="59">
        <f t="shared" si="0"/>
        <v>0.9401294498381877</v>
      </c>
      <c r="G21" s="60">
        <v>345</v>
      </c>
      <c r="H21" s="60">
        <v>70</v>
      </c>
      <c r="I21" s="219">
        <f t="shared" si="4"/>
        <v>203</v>
      </c>
      <c r="J21" s="61">
        <f t="shared" si="1"/>
        <v>618</v>
      </c>
      <c r="K21" s="231">
        <f t="shared" si="2"/>
        <v>67.15</v>
      </c>
      <c r="L21" s="6">
        <f t="shared" si="3"/>
      </c>
    </row>
    <row r="22" spans="1:12" ht="13.5" customHeight="1">
      <c r="A22" s="55" t="s">
        <v>167</v>
      </c>
      <c r="B22" s="56">
        <v>113</v>
      </c>
      <c r="C22" s="57" t="s">
        <v>302</v>
      </c>
      <c r="D22" s="219">
        <v>375</v>
      </c>
      <c r="E22" s="223">
        <v>348</v>
      </c>
      <c r="F22" s="59">
        <f t="shared" si="0"/>
        <v>0.928</v>
      </c>
      <c r="G22" s="60">
        <v>297</v>
      </c>
      <c r="H22" s="60">
        <v>31</v>
      </c>
      <c r="I22" s="219">
        <f t="shared" si="4"/>
        <v>47</v>
      </c>
      <c r="J22" s="61">
        <f t="shared" si="1"/>
        <v>375</v>
      </c>
      <c r="K22" s="231">
        <f t="shared" si="2"/>
        <v>87.46</v>
      </c>
      <c r="L22" s="6">
        <f t="shared" si="3"/>
      </c>
    </row>
    <row r="23" spans="1:12" ht="13.5" customHeight="1">
      <c r="A23" s="55" t="s">
        <v>167</v>
      </c>
      <c r="B23" s="56">
        <v>114</v>
      </c>
      <c r="C23" s="57" t="s">
        <v>301</v>
      </c>
      <c r="D23" s="219">
        <v>490</v>
      </c>
      <c r="E23" s="223">
        <v>469</v>
      </c>
      <c r="F23" s="59">
        <f t="shared" si="0"/>
        <v>0.9571428571428572</v>
      </c>
      <c r="G23" s="60">
        <v>66</v>
      </c>
      <c r="H23" s="60">
        <v>18</v>
      </c>
      <c r="I23" s="219">
        <f t="shared" si="4"/>
        <v>406</v>
      </c>
      <c r="J23" s="61">
        <f t="shared" si="1"/>
        <v>490</v>
      </c>
      <c r="K23" s="231">
        <f t="shared" si="2"/>
        <v>17.14</v>
      </c>
      <c r="L23" s="6">
        <f t="shared" si="3"/>
      </c>
    </row>
    <row r="24" spans="1:12" ht="12.75" customHeight="1">
      <c r="A24" s="55" t="s">
        <v>167</v>
      </c>
      <c r="B24" s="56">
        <v>115</v>
      </c>
      <c r="C24" s="57" t="s">
        <v>300</v>
      </c>
      <c r="D24" s="219">
        <v>900</v>
      </c>
      <c r="E24" s="223">
        <v>831</v>
      </c>
      <c r="F24" s="59">
        <f t="shared" si="0"/>
        <v>0.9233333333333333</v>
      </c>
      <c r="G24" s="60">
        <v>477</v>
      </c>
      <c r="H24" s="60">
        <v>97</v>
      </c>
      <c r="I24" s="219">
        <f t="shared" si="4"/>
        <v>326</v>
      </c>
      <c r="J24" s="61">
        <f t="shared" si="1"/>
        <v>900</v>
      </c>
      <c r="K24" s="231">
        <f t="shared" si="2"/>
        <v>63.77</v>
      </c>
      <c r="L24" s="6">
        <f t="shared" si="3"/>
      </c>
    </row>
    <row r="25" spans="1:12" ht="12.75" customHeight="1">
      <c r="A25" s="55" t="s">
        <v>167</v>
      </c>
      <c r="B25" s="56">
        <v>116</v>
      </c>
      <c r="C25" s="57" t="s">
        <v>299</v>
      </c>
      <c r="D25" s="219">
        <v>998</v>
      </c>
      <c r="E25" s="223">
        <v>962</v>
      </c>
      <c r="F25" s="59">
        <f t="shared" si="0"/>
        <v>0.9639278557114228</v>
      </c>
      <c r="G25" s="60">
        <v>197</v>
      </c>
      <c r="H25" s="60">
        <v>94</v>
      </c>
      <c r="I25" s="219">
        <f t="shared" si="4"/>
        <v>707</v>
      </c>
      <c r="J25" s="61">
        <f t="shared" si="1"/>
        <v>998</v>
      </c>
      <c r="K25" s="231">
        <f t="shared" si="2"/>
        <v>29.15</v>
      </c>
      <c r="L25" s="6">
        <f t="shared" si="3"/>
      </c>
    </row>
    <row r="26" spans="1:12" ht="12.75" customHeight="1">
      <c r="A26" s="55" t="s">
        <v>167</v>
      </c>
      <c r="B26" s="56">
        <v>117</v>
      </c>
      <c r="C26" s="57" t="s">
        <v>298</v>
      </c>
      <c r="D26" s="219">
        <v>432</v>
      </c>
      <c r="E26" s="223">
        <v>394</v>
      </c>
      <c r="F26" s="59">
        <f t="shared" si="0"/>
        <v>0.9120370370370371</v>
      </c>
      <c r="G26" s="60">
        <v>357</v>
      </c>
      <c r="H26" s="60">
        <v>38</v>
      </c>
      <c r="I26" s="219">
        <f t="shared" si="4"/>
        <v>37</v>
      </c>
      <c r="J26" s="61">
        <f t="shared" si="1"/>
        <v>432</v>
      </c>
      <c r="K26" s="231">
        <f t="shared" si="2"/>
        <v>91.43</v>
      </c>
      <c r="L26" s="6">
        <f t="shared" si="3"/>
      </c>
    </row>
    <row r="27" spans="1:12" ht="12.75" customHeight="1">
      <c r="A27" s="55" t="s">
        <v>167</v>
      </c>
      <c r="B27" s="56">
        <v>118</v>
      </c>
      <c r="C27" s="57" t="s">
        <v>297</v>
      </c>
      <c r="D27" s="219">
        <v>1056</v>
      </c>
      <c r="E27" s="223">
        <v>1004</v>
      </c>
      <c r="F27" s="59">
        <f t="shared" si="0"/>
        <v>0.9507575757575758</v>
      </c>
      <c r="G27" s="60">
        <v>608</v>
      </c>
      <c r="H27" s="60">
        <v>199</v>
      </c>
      <c r="I27" s="219">
        <f t="shared" si="4"/>
        <v>249</v>
      </c>
      <c r="J27" s="61">
        <f t="shared" si="1"/>
        <v>1056</v>
      </c>
      <c r="K27" s="231">
        <f t="shared" si="2"/>
        <v>76.42</v>
      </c>
      <c r="L27" s="6">
        <f t="shared" si="3"/>
      </c>
    </row>
    <row r="28" spans="1:12" ht="13.5" customHeight="1">
      <c r="A28" s="55" t="s">
        <v>167</v>
      </c>
      <c r="B28" s="56">
        <v>119</v>
      </c>
      <c r="C28" s="57" t="s">
        <v>296</v>
      </c>
      <c r="D28" s="219">
        <v>1275</v>
      </c>
      <c r="E28" s="223">
        <v>1214</v>
      </c>
      <c r="F28" s="59">
        <f t="shared" si="0"/>
        <v>0.952156862745098</v>
      </c>
      <c r="G28" s="60">
        <v>209</v>
      </c>
      <c r="H28" s="60">
        <v>92</v>
      </c>
      <c r="I28" s="219">
        <f t="shared" si="4"/>
        <v>974</v>
      </c>
      <c r="J28" s="61">
        <f t="shared" si="1"/>
        <v>1275</v>
      </c>
      <c r="K28" s="231">
        <f t="shared" si="2"/>
        <v>23.6</v>
      </c>
      <c r="L28" s="6">
        <f t="shared" si="3"/>
      </c>
    </row>
    <row r="29" spans="1:12" ht="12.75" customHeight="1">
      <c r="A29" s="55" t="s">
        <v>167</v>
      </c>
      <c r="B29" s="56">
        <v>120</v>
      </c>
      <c r="C29" s="57" t="s">
        <v>295</v>
      </c>
      <c r="D29" s="219">
        <v>300</v>
      </c>
      <c r="E29" s="223">
        <v>264</v>
      </c>
      <c r="F29" s="59">
        <f t="shared" si="0"/>
        <v>0.88</v>
      </c>
      <c r="G29" s="60">
        <v>229</v>
      </c>
      <c r="H29" s="60">
        <v>34</v>
      </c>
      <c r="I29" s="219">
        <f t="shared" si="4"/>
        <v>37</v>
      </c>
      <c r="J29" s="61">
        <f t="shared" si="1"/>
        <v>300</v>
      </c>
      <c r="K29" s="231">
        <f t="shared" si="2"/>
        <v>87.66</v>
      </c>
      <c r="L29" s="6">
        <f t="shared" si="3"/>
      </c>
    </row>
    <row r="30" spans="1:12" ht="12.75" customHeight="1">
      <c r="A30" s="55" t="s">
        <v>167</v>
      </c>
      <c r="B30" s="56">
        <v>121</v>
      </c>
      <c r="C30" s="57" t="s">
        <v>294</v>
      </c>
      <c r="D30" s="219">
        <v>637</v>
      </c>
      <c r="E30" s="223">
        <v>610</v>
      </c>
      <c r="F30" s="59">
        <f t="shared" si="0"/>
        <v>0.957613814756672</v>
      </c>
      <c r="G30" s="60">
        <v>383</v>
      </c>
      <c r="H30" s="60">
        <v>128</v>
      </c>
      <c r="I30" s="219">
        <f t="shared" si="4"/>
        <v>126</v>
      </c>
      <c r="J30" s="61">
        <f t="shared" si="1"/>
        <v>637</v>
      </c>
      <c r="K30" s="231">
        <f t="shared" si="2"/>
        <v>80.21</v>
      </c>
      <c r="L30" s="6">
        <f t="shared" si="3"/>
      </c>
    </row>
    <row r="31" spans="1:12" ht="13.5" customHeight="1">
      <c r="A31" s="55" t="s">
        <v>167</v>
      </c>
      <c r="B31" s="56">
        <v>122</v>
      </c>
      <c r="C31" s="57" t="s">
        <v>293</v>
      </c>
      <c r="D31" s="219">
        <v>282</v>
      </c>
      <c r="E31" s="223">
        <v>267</v>
      </c>
      <c r="F31" s="59">
        <f t="shared" si="0"/>
        <v>0.9468085106382979</v>
      </c>
      <c r="G31" s="60">
        <v>159</v>
      </c>
      <c r="H31" s="60">
        <v>55</v>
      </c>
      <c r="I31" s="219">
        <f t="shared" si="4"/>
        <v>68</v>
      </c>
      <c r="J31" s="61">
        <f t="shared" si="1"/>
        <v>282</v>
      </c>
      <c r="K31" s="231">
        <f t="shared" si="2"/>
        <v>75.88</v>
      </c>
      <c r="L31" s="6">
        <f t="shared" si="3"/>
      </c>
    </row>
    <row r="32" spans="1:12" ht="13.5" customHeight="1">
      <c r="A32" s="55" t="s">
        <v>167</v>
      </c>
      <c r="B32" s="56">
        <v>123</v>
      </c>
      <c r="C32" s="57" t="s">
        <v>292</v>
      </c>
      <c r="D32" s="219">
        <v>594</v>
      </c>
      <c r="E32" s="223">
        <v>570</v>
      </c>
      <c r="F32" s="59">
        <f t="shared" si="0"/>
        <v>0.9595959595959596</v>
      </c>
      <c r="G32" s="60">
        <v>430</v>
      </c>
      <c r="H32" s="60">
        <v>74</v>
      </c>
      <c r="I32" s="219">
        <f t="shared" si="4"/>
        <v>90</v>
      </c>
      <c r="J32" s="61">
        <f t="shared" si="1"/>
        <v>594</v>
      </c>
      <c r="K32" s="231">
        <f t="shared" si="2"/>
        <v>84.84</v>
      </c>
      <c r="L32" s="6">
        <f t="shared" si="3"/>
      </c>
    </row>
    <row r="33" spans="1:12" ht="13.5" customHeight="1">
      <c r="A33" s="55" t="s">
        <v>167</v>
      </c>
      <c r="B33" s="56">
        <v>124</v>
      </c>
      <c r="C33" s="57" t="s">
        <v>291</v>
      </c>
      <c r="D33" s="219">
        <v>691</v>
      </c>
      <c r="E33" s="223">
        <v>669</v>
      </c>
      <c r="F33" s="59">
        <f t="shared" si="0"/>
        <v>0.9681620839363242</v>
      </c>
      <c r="G33" s="60">
        <v>301</v>
      </c>
      <c r="H33" s="60">
        <v>131</v>
      </c>
      <c r="I33" s="219">
        <f t="shared" si="4"/>
        <v>259</v>
      </c>
      <c r="J33" s="61">
        <f t="shared" si="1"/>
        <v>691</v>
      </c>
      <c r="K33" s="231">
        <f t="shared" si="2"/>
        <v>62.51</v>
      </c>
      <c r="L33" s="6">
        <f t="shared" si="3"/>
      </c>
    </row>
    <row r="34" spans="1:12" ht="13.5" customHeight="1">
      <c r="A34" s="55" t="s">
        <v>167</v>
      </c>
      <c r="B34" s="56">
        <v>125</v>
      </c>
      <c r="C34" s="57" t="s">
        <v>290</v>
      </c>
      <c r="D34" s="219">
        <v>418</v>
      </c>
      <c r="E34" s="223">
        <v>403</v>
      </c>
      <c r="F34" s="59">
        <f t="shared" si="0"/>
        <v>0.9641148325358851</v>
      </c>
      <c r="G34" s="60">
        <v>299</v>
      </c>
      <c r="H34" s="60">
        <v>54</v>
      </c>
      <c r="I34" s="219">
        <f t="shared" si="4"/>
        <v>65</v>
      </c>
      <c r="J34" s="61">
        <f t="shared" si="1"/>
        <v>418</v>
      </c>
      <c r="K34" s="231">
        <f t="shared" si="2"/>
        <v>84.44</v>
      </c>
      <c r="L34" s="6">
        <f t="shared" si="3"/>
      </c>
    </row>
    <row r="35" spans="1:12" ht="13.5" customHeight="1">
      <c r="A35" s="55" t="s">
        <v>167</v>
      </c>
      <c r="B35" s="56">
        <v>126</v>
      </c>
      <c r="C35" s="57" t="s">
        <v>289</v>
      </c>
      <c r="D35" s="219">
        <v>863</v>
      </c>
      <c r="E35" s="223">
        <v>834</v>
      </c>
      <c r="F35" s="59">
        <f t="shared" si="0"/>
        <v>0.966396292004635</v>
      </c>
      <c r="G35" s="60">
        <v>383</v>
      </c>
      <c r="H35" s="60">
        <v>93</v>
      </c>
      <c r="I35" s="219">
        <f t="shared" si="4"/>
        <v>387</v>
      </c>
      <c r="J35" s="61">
        <f t="shared" si="1"/>
        <v>863</v>
      </c>
      <c r="K35" s="231">
        <f t="shared" si="2"/>
        <v>55.15</v>
      </c>
      <c r="L35" s="6">
        <f t="shared" si="3"/>
      </c>
    </row>
    <row r="36" spans="1:12" ht="13.5" customHeight="1">
      <c r="A36" s="55" t="s">
        <v>167</v>
      </c>
      <c r="B36" s="56">
        <v>127</v>
      </c>
      <c r="C36" s="57" t="s">
        <v>288</v>
      </c>
      <c r="D36" s="219">
        <v>326</v>
      </c>
      <c r="E36" s="223">
        <v>317</v>
      </c>
      <c r="F36" s="59">
        <f t="shared" si="0"/>
        <v>0.9723926380368099</v>
      </c>
      <c r="G36" s="60">
        <v>39</v>
      </c>
      <c r="H36" s="60">
        <v>12</v>
      </c>
      <c r="I36" s="219">
        <f t="shared" si="4"/>
        <v>275</v>
      </c>
      <c r="J36" s="61">
        <f t="shared" si="1"/>
        <v>326</v>
      </c>
      <c r="K36" s="231">
        <f t="shared" si="2"/>
        <v>15.64</v>
      </c>
      <c r="L36" s="6">
        <f t="shared" si="3"/>
      </c>
    </row>
    <row r="37" spans="1:12" ht="13.5" customHeight="1">
      <c r="A37" s="55" t="s">
        <v>167</v>
      </c>
      <c r="B37" s="56">
        <v>128</v>
      </c>
      <c r="C37" s="57" t="s">
        <v>287</v>
      </c>
      <c r="D37" s="219">
        <v>340</v>
      </c>
      <c r="E37" s="223">
        <v>319</v>
      </c>
      <c r="F37" s="59">
        <f t="shared" si="0"/>
        <v>0.9382352941176471</v>
      </c>
      <c r="G37" s="60">
        <v>225</v>
      </c>
      <c r="H37" s="60">
        <v>44</v>
      </c>
      <c r="I37" s="219">
        <f t="shared" si="4"/>
        <v>71</v>
      </c>
      <c r="J37" s="61">
        <f t="shared" si="1"/>
        <v>340</v>
      </c>
      <c r="K37" s="231">
        <f t="shared" si="2"/>
        <v>79.11</v>
      </c>
      <c r="L37" s="6">
        <f t="shared" si="3"/>
      </c>
    </row>
    <row r="38" spans="1:12" ht="12.75" customHeight="1">
      <c r="A38" s="55" t="s">
        <v>167</v>
      </c>
      <c r="B38" s="56">
        <v>129</v>
      </c>
      <c r="C38" s="57" t="s">
        <v>286</v>
      </c>
      <c r="D38" s="219">
        <v>451</v>
      </c>
      <c r="E38" s="223">
        <v>430</v>
      </c>
      <c r="F38" s="59">
        <f t="shared" si="0"/>
        <v>0.9534368070953437</v>
      </c>
      <c r="G38" s="60">
        <v>264</v>
      </c>
      <c r="H38" s="60">
        <v>59</v>
      </c>
      <c r="I38" s="219">
        <f t="shared" si="4"/>
        <v>128</v>
      </c>
      <c r="J38" s="61">
        <f t="shared" si="1"/>
        <v>451</v>
      </c>
      <c r="K38" s="231">
        <f t="shared" si="2"/>
        <v>71.61</v>
      </c>
      <c r="L38" s="6">
        <f t="shared" si="3"/>
      </c>
    </row>
    <row r="39" spans="1:12" ht="13.5" customHeight="1">
      <c r="A39" s="55" t="s">
        <v>167</v>
      </c>
      <c r="B39" s="56">
        <v>130</v>
      </c>
      <c r="C39" s="57" t="s">
        <v>285</v>
      </c>
      <c r="D39" s="219">
        <v>450</v>
      </c>
      <c r="E39" s="223">
        <v>441</v>
      </c>
      <c r="F39" s="59">
        <f t="shared" si="0"/>
        <v>0.98</v>
      </c>
      <c r="G39" s="60">
        <v>114</v>
      </c>
      <c r="H39" s="60">
        <v>45</v>
      </c>
      <c r="I39" s="219">
        <f t="shared" si="4"/>
        <v>291</v>
      </c>
      <c r="J39" s="61">
        <f t="shared" si="1"/>
        <v>450</v>
      </c>
      <c r="K39" s="231">
        <f t="shared" si="2"/>
        <v>35.33</v>
      </c>
      <c r="L39" s="6">
        <f t="shared" si="3"/>
      </c>
    </row>
    <row r="40" spans="1:12" ht="13.5" customHeight="1">
      <c r="A40" s="55" t="s">
        <v>167</v>
      </c>
      <c r="B40" s="56">
        <v>131</v>
      </c>
      <c r="C40" s="57" t="s">
        <v>284</v>
      </c>
      <c r="D40" s="219">
        <v>388</v>
      </c>
      <c r="E40" s="223">
        <v>367</v>
      </c>
      <c r="F40" s="59">
        <f t="shared" si="0"/>
        <v>0.9458762886597938</v>
      </c>
      <c r="G40" s="60">
        <v>306</v>
      </c>
      <c r="H40" s="60">
        <v>34</v>
      </c>
      <c r="I40" s="219">
        <f t="shared" si="4"/>
        <v>48</v>
      </c>
      <c r="J40" s="61">
        <f t="shared" si="1"/>
        <v>388</v>
      </c>
      <c r="K40" s="231">
        <f t="shared" si="2"/>
        <v>87.62</v>
      </c>
      <c r="L40" s="6">
        <f t="shared" si="3"/>
      </c>
    </row>
    <row r="41" spans="1:12" ht="13.5" customHeight="1">
      <c r="A41" s="55" t="s">
        <v>167</v>
      </c>
      <c r="B41" s="56">
        <v>133</v>
      </c>
      <c r="C41" s="57" t="s">
        <v>283</v>
      </c>
      <c r="D41" s="219">
        <v>237</v>
      </c>
      <c r="E41" s="223">
        <v>221</v>
      </c>
      <c r="F41" s="59">
        <f aca="true" t="shared" si="5" ref="F41:F63">E41/D41</f>
        <v>0.9324894514767933</v>
      </c>
      <c r="G41" s="60">
        <v>231</v>
      </c>
      <c r="H41" s="60">
        <v>2</v>
      </c>
      <c r="I41" s="219">
        <f t="shared" si="4"/>
        <v>4</v>
      </c>
      <c r="J41" s="61">
        <f aca="true" t="shared" si="6" ref="J41:J61">G41+H41+I41</f>
        <v>237</v>
      </c>
      <c r="K41" s="231">
        <f aca="true" t="shared" si="7" ref="K41:K63">ROUNDDOWN((G41+H41)/D41*100,2)</f>
        <v>98.31</v>
      </c>
      <c r="L41" s="6">
        <f aca="true" t="shared" si="8" ref="L41:L63">IF(J41=D41,"","ERROR-TOTAL ENROLLED MUST EQUAL TOTAL ELIGIBLES")</f>
      </c>
    </row>
    <row r="42" spans="1:12" ht="13.5" customHeight="1">
      <c r="A42" s="55" t="s">
        <v>167</v>
      </c>
      <c r="B42" s="56">
        <v>134</v>
      </c>
      <c r="C42" s="57" t="s">
        <v>282</v>
      </c>
      <c r="D42" s="219">
        <v>395</v>
      </c>
      <c r="E42" s="223">
        <v>371</v>
      </c>
      <c r="F42" s="59">
        <f t="shared" si="5"/>
        <v>0.9392405063291139</v>
      </c>
      <c r="G42" s="60">
        <v>192</v>
      </c>
      <c r="H42" s="60">
        <v>60</v>
      </c>
      <c r="I42" s="219">
        <f t="shared" si="4"/>
        <v>143</v>
      </c>
      <c r="J42" s="61">
        <f t="shared" si="6"/>
        <v>395</v>
      </c>
      <c r="K42" s="231">
        <f t="shared" si="7"/>
        <v>63.79</v>
      </c>
      <c r="L42" s="6">
        <f t="shared" si="8"/>
      </c>
    </row>
    <row r="43" spans="1:12" ht="13.5" customHeight="1">
      <c r="A43" s="55" t="s">
        <v>167</v>
      </c>
      <c r="B43" s="56">
        <v>135</v>
      </c>
      <c r="C43" s="57" t="s">
        <v>281</v>
      </c>
      <c r="D43" s="219">
        <v>523</v>
      </c>
      <c r="E43" s="223">
        <v>499</v>
      </c>
      <c r="F43" s="59">
        <f t="shared" si="5"/>
        <v>0.9541108986615678</v>
      </c>
      <c r="G43" s="60">
        <v>208</v>
      </c>
      <c r="H43" s="60">
        <v>72</v>
      </c>
      <c r="I43" s="219">
        <f t="shared" si="4"/>
        <v>243</v>
      </c>
      <c r="J43" s="61">
        <f t="shared" si="6"/>
        <v>523</v>
      </c>
      <c r="K43" s="231">
        <f t="shared" si="7"/>
        <v>53.53</v>
      </c>
      <c r="L43" s="6">
        <f t="shared" si="8"/>
      </c>
    </row>
    <row r="44" spans="1:12" ht="13.5" customHeight="1">
      <c r="A44" s="55" t="s">
        <v>167</v>
      </c>
      <c r="B44" s="56">
        <v>136</v>
      </c>
      <c r="C44" s="57" t="s">
        <v>280</v>
      </c>
      <c r="D44" s="219">
        <v>654</v>
      </c>
      <c r="E44" s="223">
        <v>636</v>
      </c>
      <c r="F44" s="59">
        <f t="shared" si="5"/>
        <v>0.9724770642201835</v>
      </c>
      <c r="G44" s="60">
        <v>113</v>
      </c>
      <c r="H44" s="60">
        <v>47</v>
      </c>
      <c r="I44" s="219">
        <f t="shared" si="4"/>
        <v>494</v>
      </c>
      <c r="J44" s="61">
        <f t="shared" si="6"/>
        <v>654</v>
      </c>
      <c r="K44" s="231">
        <f t="shared" si="7"/>
        <v>24.46</v>
      </c>
      <c r="L44" s="6">
        <f t="shared" si="8"/>
      </c>
    </row>
    <row r="45" spans="1:12" ht="13.5" customHeight="1">
      <c r="A45" s="55" t="s">
        <v>167</v>
      </c>
      <c r="B45" s="56">
        <v>137</v>
      </c>
      <c r="C45" s="57" t="s">
        <v>279</v>
      </c>
      <c r="D45" s="219">
        <v>611</v>
      </c>
      <c r="E45" s="223">
        <v>590</v>
      </c>
      <c r="F45" s="59">
        <f t="shared" si="5"/>
        <v>0.9656301145662848</v>
      </c>
      <c r="G45" s="60">
        <v>56</v>
      </c>
      <c r="H45" s="60">
        <v>48</v>
      </c>
      <c r="I45" s="219">
        <f t="shared" si="4"/>
        <v>507</v>
      </c>
      <c r="J45" s="61">
        <f t="shared" si="6"/>
        <v>611</v>
      </c>
      <c r="K45" s="231">
        <f t="shared" si="7"/>
        <v>17.02</v>
      </c>
      <c r="L45" s="6">
        <f t="shared" si="8"/>
      </c>
    </row>
    <row r="46" spans="1:12" ht="13.5" customHeight="1">
      <c r="A46" s="55" t="s">
        <v>167</v>
      </c>
      <c r="B46" s="56">
        <v>138</v>
      </c>
      <c r="C46" s="57" t="s">
        <v>278</v>
      </c>
      <c r="D46" s="219">
        <v>1814</v>
      </c>
      <c r="E46" s="223">
        <v>1697</v>
      </c>
      <c r="F46" s="59">
        <f t="shared" si="5"/>
        <v>0.9355016538037486</v>
      </c>
      <c r="G46" s="60">
        <v>938</v>
      </c>
      <c r="H46" s="60">
        <v>214</v>
      </c>
      <c r="I46" s="219">
        <f t="shared" si="4"/>
        <v>662</v>
      </c>
      <c r="J46" s="61">
        <f t="shared" si="6"/>
        <v>1814</v>
      </c>
      <c r="K46" s="231">
        <f t="shared" si="7"/>
        <v>63.5</v>
      </c>
      <c r="L46" s="6">
        <f t="shared" si="8"/>
      </c>
    </row>
    <row r="47" spans="1:12" ht="13.5" customHeight="1">
      <c r="A47" s="55" t="s">
        <v>167</v>
      </c>
      <c r="B47" s="56">
        <v>139</v>
      </c>
      <c r="C47" s="57" t="s">
        <v>277</v>
      </c>
      <c r="D47" s="219">
        <v>837</v>
      </c>
      <c r="E47" s="223">
        <v>800</v>
      </c>
      <c r="F47" s="59">
        <f t="shared" si="5"/>
        <v>0.955794504181601</v>
      </c>
      <c r="G47" s="60">
        <v>108</v>
      </c>
      <c r="H47" s="60">
        <v>44</v>
      </c>
      <c r="I47" s="219">
        <f t="shared" si="4"/>
        <v>685</v>
      </c>
      <c r="J47" s="61">
        <f t="shared" si="6"/>
        <v>837</v>
      </c>
      <c r="K47" s="231">
        <f t="shared" si="7"/>
        <v>18.16</v>
      </c>
      <c r="L47" s="6">
        <f t="shared" si="8"/>
      </c>
    </row>
    <row r="48" spans="1:12" ht="13.5" customHeight="1">
      <c r="A48" s="55" t="s">
        <v>167</v>
      </c>
      <c r="B48" s="56">
        <v>140</v>
      </c>
      <c r="C48" s="57" t="s">
        <v>276</v>
      </c>
      <c r="D48" s="219">
        <v>485</v>
      </c>
      <c r="E48" s="223">
        <v>469</v>
      </c>
      <c r="F48" s="59">
        <f t="shared" si="5"/>
        <v>0.9670103092783505</v>
      </c>
      <c r="G48" s="60">
        <v>57</v>
      </c>
      <c r="H48" s="60">
        <v>13</v>
      </c>
      <c r="I48" s="219">
        <f t="shared" si="4"/>
        <v>415</v>
      </c>
      <c r="J48" s="61">
        <f t="shared" si="6"/>
        <v>485</v>
      </c>
      <c r="K48" s="231">
        <f t="shared" si="7"/>
        <v>14.43</v>
      </c>
      <c r="L48" s="6">
        <f t="shared" si="8"/>
      </c>
    </row>
    <row r="49" spans="1:12" ht="12.75" customHeight="1">
      <c r="A49" s="55" t="s">
        <v>167</v>
      </c>
      <c r="B49" s="56">
        <v>141</v>
      </c>
      <c r="C49" s="57" t="s">
        <v>275</v>
      </c>
      <c r="D49" s="219">
        <v>375</v>
      </c>
      <c r="E49" s="223">
        <v>368</v>
      </c>
      <c r="F49" s="59">
        <f t="shared" si="5"/>
        <v>0.9813333333333333</v>
      </c>
      <c r="G49" s="60">
        <v>27</v>
      </c>
      <c r="H49" s="60">
        <v>9</v>
      </c>
      <c r="I49" s="219">
        <f t="shared" si="4"/>
        <v>339</v>
      </c>
      <c r="J49" s="61">
        <f t="shared" si="6"/>
        <v>375</v>
      </c>
      <c r="K49" s="231">
        <f t="shared" si="7"/>
        <v>9.6</v>
      </c>
      <c r="L49" s="6">
        <f t="shared" si="8"/>
      </c>
    </row>
    <row r="50" spans="1:12" ht="13.5" customHeight="1">
      <c r="A50" s="55" t="s">
        <v>167</v>
      </c>
      <c r="B50" s="56">
        <v>142</v>
      </c>
      <c r="C50" s="57" t="s">
        <v>274</v>
      </c>
      <c r="D50" s="219">
        <v>323</v>
      </c>
      <c r="E50" s="223">
        <v>293</v>
      </c>
      <c r="F50" s="59">
        <f t="shared" si="5"/>
        <v>0.9071207430340558</v>
      </c>
      <c r="G50" s="60">
        <v>281</v>
      </c>
      <c r="H50" s="60">
        <v>11</v>
      </c>
      <c r="I50" s="219">
        <f t="shared" si="4"/>
        <v>31</v>
      </c>
      <c r="J50" s="61">
        <f t="shared" si="6"/>
        <v>323</v>
      </c>
      <c r="K50" s="231">
        <f t="shared" si="7"/>
        <v>90.4</v>
      </c>
      <c r="L50" s="6">
        <f t="shared" si="8"/>
      </c>
    </row>
    <row r="51" spans="1:12" ht="13.5" customHeight="1">
      <c r="A51" s="55" t="s">
        <v>167</v>
      </c>
      <c r="B51" s="56">
        <v>143</v>
      </c>
      <c r="C51" s="57" t="s">
        <v>273</v>
      </c>
      <c r="D51" s="219">
        <v>331</v>
      </c>
      <c r="E51" s="223">
        <v>309</v>
      </c>
      <c r="F51" s="59">
        <f t="shared" si="5"/>
        <v>0.9335347432024169</v>
      </c>
      <c r="G51" s="60">
        <v>144</v>
      </c>
      <c r="H51" s="60">
        <v>39</v>
      </c>
      <c r="I51" s="219">
        <f t="shared" si="4"/>
        <v>148</v>
      </c>
      <c r="J51" s="61">
        <f t="shared" si="6"/>
        <v>331</v>
      </c>
      <c r="K51" s="231">
        <f t="shared" si="7"/>
        <v>55.28</v>
      </c>
      <c r="L51" s="6">
        <f t="shared" si="8"/>
      </c>
    </row>
    <row r="52" spans="1:12" ht="13.5" customHeight="1">
      <c r="A52" s="55" t="s">
        <v>167</v>
      </c>
      <c r="B52" s="56">
        <v>145</v>
      </c>
      <c r="C52" s="57" t="s">
        <v>272</v>
      </c>
      <c r="D52" s="219">
        <v>247</v>
      </c>
      <c r="E52" s="223">
        <v>240</v>
      </c>
      <c r="F52" s="59">
        <f t="shared" si="5"/>
        <v>0.97165991902834</v>
      </c>
      <c r="G52" s="60">
        <v>167</v>
      </c>
      <c r="H52" s="60">
        <v>41</v>
      </c>
      <c r="I52" s="219">
        <f t="shared" si="4"/>
        <v>39</v>
      </c>
      <c r="J52" s="61">
        <f t="shared" si="6"/>
        <v>247</v>
      </c>
      <c r="K52" s="231">
        <f t="shared" si="7"/>
        <v>84.21</v>
      </c>
      <c r="L52" s="6">
        <f t="shared" si="8"/>
      </c>
    </row>
    <row r="53" spans="1:12" ht="13.5" customHeight="1">
      <c r="A53" s="55" t="s">
        <v>167</v>
      </c>
      <c r="B53" s="56">
        <v>146</v>
      </c>
      <c r="C53" s="57" t="s">
        <v>271</v>
      </c>
      <c r="D53" s="219">
        <v>1451</v>
      </c>
      <c r="E53" s="223">
        <v>1353</v>
      </c>
      <c r="F53" s="59">
        <f t="shared" si="5"/>
        <v>0.9324603721571331</v>
      </c>
      <c r="G53" s="60">
        <v>491</v>
      </c>
      <c r="H53" s="60">
        <v>138</v>
      </c>
      <c r="I53" s="219">
        <f t="shared" si="4"/>
        <v>822</v>
      </c>
      <c r="J53" s="61">
        <f t="shared" si="6"/>
        <v>1451</v>
      </c>
      <c r="K53" s="231">
        <f t="shared" si="7"/>
        <v>43.34</v>
      </c>
      <c r="L53" s="6">
        <f t="shared" si="8"/>
      </c>
    </row>
    <row r="54" spans="1:12" ht="13.5" customHeight="1">
      <c r="A54" s="55" t="s">
        <v>167</v>
      </c>
      <c r="B54" s="56">
        <v>147</v>
      </c>
      <c r="C54" s="57" t="s">
        <v>270</v>
      </c>
      <c r="D54" s="219">
        <v>378</v>
      </c>
      <c r="E54" s="223">
        <v>359</v>
      </c>
      <c r="F54" s="59">
        <f t="shared" si="5"/>
        <v>0.9497354497354498</v>
      </c>
      <c r="G54" s="60">
        <v>232</v>
      </c>
      <c r="H54" s="60">
        <v>39</v>
      </c>
      <c r="I54" s="219">
        <f t="shared" si="4"/>
        <v>107</v>
      </c>
      <c r="J54" s="61">
        <f t="shared" si="6"/>
        <v>378</v>
      </c>
      <c r="K54" s="231">
        <f t="shared" si="7"/>
        <v>71.69</v>
      </c>
      <c r="L54" s="6">
        <f t="shared" si="8"/>
      </c>
    </row>
    <row r="55" spans="1:12" ht="13.5" customHeight="1">
      <c r="A55" s="55" t="s">
        <v>167</v>
      </c>
      <c r="B55" s="56">
        <v>148</v>
      </c>
      <c r="C55" s="57" t="s">
        <v>269</v>
      </c>
      <c r="D55" s="219">
        <v>653</v>
      </c>
      <c r="E55" s="223">
        <v>627</v>
      </c>
      <c r="F55" s="59">
        <f t="shared" si="5"/>
        <v>0.9601837672281777</v>
      </c>
      <c r="G55" s="60">
        <v>270</v>
      </c>
      <c r="H55" s="60">
        <v>80</v>
      </c>
      <c r="I55" s="219">
        <f t="shared" si="4"/>
        <v>303</v>
      </c>
      <c r="J55" s="61">
        <f t="shared" si="6"/>
        <v>653</v>
      </c>
      <c r="K55" s="231">
        <f t="shared" si="7"/>
        <v>53.59</v>
      </c>
      <c r="L55" s="6">
        <f t="shared" si="8"/>
      </c>
    </row>
    <row r="56" spans="1:12" ht="13.5" customHeight="1">
      <c r="A56" s="55" t="s">
        <v>167</v>
      </c>
      <c r="B56" s="56">
        <v>150</v>
      </c>
      <c r="C56" s="57" t="s">
        <v>268</v>
      </c>
      <c r="D56" s="219">
        <v>492</v>
      </c>
      <c r="E56" s="223">
        <v>481</v>
      </c>
      <c r="F56" s="59">
        <f t="shared" si="5"/>
        <v>0.9776422764227642</v>
      </c>
      <c r="G56" s="60">
        <v>116</v>
      </c>
      <c r="H56" s="60">
        <v>71</v>
      </c>
      <c r="I56" s="219">
        <f t="shared" si="4"/>
        <v>305</v>
      </c>
      <c r="J56" s="61">
        <f t="shared" si="6"/>
        <v>492</v>
      </c>
      <c r="K56" s="231">
        <f t="shared" si="7"/>
        <v>38</v>
      </c>
      <c r="L56" s="6">
        <f t="shared" si="8"/>
      </c>
    </row>
    <row r="57" spans="1:12" ht="13.5" customHeight="1">
      <c r="A57" s="55" t="s">
        <v>167</v>
      </c>
      <c r="B57" s="56">
        <v>152</v>
      </c>
      <c r="C57" s="57" t="s">
        <v>267</v>
      </c>
      <c r="D57" s="219">
        <v>829</v>
      </c>
      <c r="E57" s="223">
        <v>813</v>
      </c>
      <c r="F57" s="59">
        <f t="shared" si="5"/>
        <v>0.9806996381182147</v>
      </c>
      <c r="G57" s="60">
        <v>428</v>
      </c>
      <c r="H57" s="60">
        <v>90</v>
      </c>
      <c r="I57" s="219">
        <f t="shared" si="4"/>
        <v>311</v>
      </c>
      <c r="J57" s="61">
        <f t="shared" si="6"/>
        <v>829</v>
      </c>
      <c r="K57" s="231">
        <f t="shared" si="7"/>
        <v>62.48</v>
      </c>
      <c r="L57" s="6">
        <f t="shared" si="8"/>
      </c>
    </row>
    <row r="58" spans="1:12" s="53" customFormat="1" ht="13.5" customHeight="1">
      <c r="A58" s="55" t="s">
        <v>167</v>
      </c>
      <c r="B58" s="56">
        <v>153</v>
      </c>
      <c r="C58" s="57" t="s">
        <v>266</v>
      </c>
      <c r="D58" s="219">
        <v>633</v>
      </c>
      <c r="E58" s="223">
        <v>618</v>
      </c>
      <c r="F58" s="59">
        <f t="shared" si="5"/>
        <v>0.976303317535545</v>
      </c>
      <c r="G58" s="60">
        <v>58</v>
      </c>
      <c r="H58" s="60">
        <v>32</v>
      </c>
      <c r="I58" s="219">
        <f t="shared" si="4"/>
        <v>543</v>
      </c>
      <c r="J58" s="61">
        <f t="shared" si="6"/>
        <v>633</v>
      </c>
      <c r="K58" s="231">
        <f t="shared" si="7"/>
        <v>14.21</v>
      </c>
      <c r="L58" s="6">
        <f t="shared" si="8"/>
      </c>
    </row>
    <row r="59" spans="1:12" s="53" customFormat="1" ht="13.5" customHeight="1">
      <c r="A59" s="55" t="s">
        <v>167</v>
      </c>
      <c r="B59" s="56">
        <v>154</v>
      </c>
      <c r="C59" s="57" t="s">
        <v>265</v>
      </c>
      <c r="D59" s="219">
        <v>1222</v>
      </c>
      <c r="E59" s="223">
        <v>1155</v>
      </c>
      <c r="F59" s="59">
        <f t="shared" si="5"/>
        <v>0.9451718494271686</v>
      </c>
      <c r="G59" s="60">
        <v>183</v>
      </c>
      <c r="H59" s="60">
        <v>51</v>
      </c>
      <c r="I59" s="219">
        <f t="shared" si="4"/>
        <v>988</v>
      </c>
      <c r="J59" s="61">
        <f t="shared" si="6"/>
        <v>1222</v>
      </c>
      <c r="K59" s="231">
        <f t="shared" si="7"/>
        <v>19.14</v>
      </c>
      <c r="L59" s="6">
        <f t="shared" si="8"/>
      </c>
    </row>
    <row r="60" spans="1:12" ht="13.5" customHeight="1">
      <c r="A60" s="55" t="s">
        <v>167</v>
      </c>
      <c r="B60" s="56">
        <v>155</v>
      </c>
      <c r="C60" s="57" t="s">
        <v>264</v>
      </c>
      <c r="D60" s="219">
        <v>403</v>
      </c>
      <c r="E60" s="223">
        <v>391</v>
      </c>
      <c r="F60" s="59">
        <f t="shared" si="5"/>
        <v>0.9702233250620348</v>
      </c>
      <c r="G60" s="60">
        <v>63</v>
      </c>
      <c r="H60" s="60">
        <v>28</v>
      </c>
      <c r="I60" s="219">
        <f t="shared" si="4"/>
        <v>312</v>
      </c>
      <c r="J60" s="61">
        <f t="shared" si="6"/>
        <v>403</v>
      </c>
      <c r="K60" s="231">
        <f t="shared" si="7"/>
        <v>22.58</v>
      </c>
      <c r="L60" s="6">
        <f t="shared" si="8"/>
      </c>
    </row>
    <row r="61" spans="1:12" ht="13.5" customHeight="1">
      <c r="A61" s="55" t="s">
        <v>167</v>
      </c>
      <c r="B61" s="62">
        <v>470</v>
      </c>
      <c r="C61" s="63" t="s">
        <v>321</v>
      </c>
      <c r="D61" s="219">
        <v>60</v>
      </c>
      <c r="E61" s="223">
        <v>57</v>
      </c>
      <c r="F61" s="59">
        <f t="shared" si="5"/>
        <v>0.95</v>
      </c>
      <c r="G61" s="64">
        <v>34</v>
      </c>
      <c r="H61" s="64">
        <v>10</v>
      </c>
      <c r="I61" s="219">
        <f t="shared" si="4"/>
        <v>16</v>
      </c>
      <c r="J61" s="61">
        <f t="shared" si="6"/>
        <v>60</v>
      </c>
      <c r="K61" s="231">
        <f t="shared" si="7"/>
        <v>73.33</v>
      </c>
      <c r="L61" s="6">
        <f t="shared" si="8"/>
      </c>
    </row>
    <row r="62" spans="1:11" ht="13.5" customHeight="1">
      <c r="A62" s="55"/>
      <c r="B62" s="62"/>
      <c r="C62" s="63"/>
      <c r="D62" s="219"/>
      <c r="E62" s="223"/>
      <c r="F62" s="59"/>
      <c r="G62" s="64"/>
      <c r="H62" s="64"/>
      <c r="I62" s="219"/>
      <c r="J62" s="61"/>
      <c r="K62" s="198"/>
    </row>
    <row r="63" spans="1:12" ht="13.5" customHeight="1">
      <c r="A63" s="66" t="s">
        <v>18</v>
      </c>
      <c r="B63" s="66">
        <f>COUNTA(B9:B61)</f>
        <v>53</v>
      </c>
      <c r="C63" s="67"/>
      <c r="D63" s="68">
        <f>SUM(D9:D61)</f>
        <v>32381</v>
      </c>
      <c r="E63" s="68">
        <f>SUM(E9:E61)</f>
        <v>30653</v>
      </c>
      <c r="F63" s="59">
        <f t="shared" si="5"/>
        <v>0.9466353725950403</v>
      </c>
      <c r="G63" s="69">
        <f>SUM(G9:G61)</f>
        <v>13708</v>
      </c>
      <c r="H63" s="69">
        <f>SUM(H9:H61)</f>
        <v>3364</v>
      </c>
      <c r="I63" s="69">
        <f>SUM(I9:I61)</f>
        <v>15309</v>
      </c>
      <c r="J63" s="69">
        <f>SUM(J9:J61)</f>
        <v>32381</v>
      </c>
      <c r="K63" s="234">
        <f t="shared" si="7"/>
        <v>52.72</v>
      </c>
      <c r="L63" s="6">
        <f t="shared" si="8"/>
      </c>
    </row>
    <row r="64" spans="1:11" ht="13.5" customHeight="1">
      <c r="A64" s="55"/>
      <c r="B64" s="55"/>
      <c r="C64" s="70"/>
      <c r="D64" s="71"/>
      <c r="E64" s="71"/>
      <c r="F64" s="59"/>
      <c r="G64" s="72"/>
      <c r="H64" s="72"/>
      <c r="I64" s="72"/>
      <c r="J64" s="73"/>
      <c r="K64" s="202"/>
    </row>
    <row r="65" spans="1:9" ht="12.75">
      <c r="A65" s="51"/>
      <c r="B65" s="51"/>
      <c r="C65" s="52"/>
      <c r="D65" s="49"/>
      <c r="E65" s="49"/>
      <c r="F65" s="48"/>
      <c r="G65" s="47"/>
      <c r="H65" s="47"/>
      <c r="I65" s="47"/>
    </row>
    <row r="66" spans="1:9" ht="12.75">
      <c r="A66" s="51"/>
      <c r="B66" s="51"/>
      <c r="C66" s="52"/>
      <c r="D66" s="49"/>
      <c r="E66" s="49"/>
      <c r="F66" s="48"/>
      <c r="G66" s="47"/>
      <c r="H66" s="47"/>
      <c r="I66" s="47"/>
    </row>
    <row r="67" spans="1:9" ht="12.75">
      <c r="A67" s="51"/>
      <c r="B67" s="51"/>
      <c r="C67" s="50"/>
      <c r="D67" s="49"/>
      <c r="E67" s="49"/>
      <c r="F67" s="48"/>
      <c r="G67" s="47"/>
      <c r="H67" s="47"/>
      <c r="I67" s="47"/>
    </row>
  </sheetData>
  <sheetProtection selectLockedCells="1"/>
  <protectedRanges>
    <protectedRange password="DD1E" sqref="E41:E60 F41:F64 E9:F40" name="Enroll.Elig.Data"/>
    <protectedRange password="DD1E" sqref="D9:D60" name="Enroll.Elig.Data_1_1"/>
  </protectedRanges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54"/>
  <sheetViews>
    <sheetView tabSelected="1" view="pageLayout" zoomScaleNormal="90" zoomScaleSheetLayoutView="100" workbookViewId="0" topLeftCell="B34">
      <selection activeCell="L68" sqref="L68"/>
    </sheetView>
  </sheetViews>
  <sheetFormatPr defaultColWidth="8.7109375" defaultRowHeight="12.75"/>
  <cols>
    <col min="1" max="2" width="12.7109375" style="2" customWidth="1"/>
    <col min="3" max="3" width="38.7109375" style="1" customWidth="1"/>
    <col min="4" max="5" width="11.8515625" style="5" customWidth="1"/>
    <col min="6" max="6" width="11.8515625" style="7" customWidth="1"/>
    <col min="7" max="10" width="11.8515625" style="3" customWidth="1"/>
    <col min="11" max="11" width="11.8515625" style="207" customWidth="1"/>
    <col min="12" max="16384" width="8.7109375" style="1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329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4" customFormat="1" ht="47.25" customHeight="1">
      <c r="A8" s="191" t="s">
        <v>0</v>
      </c>
      <c r="B8" s="191" t="s">
        <v>1</v>
      </c>
      <c r="C8" s="191" t="s">
        <v>2</v>
      </c>
      <c r="D8" s="192" t="s">
        <v>260</v>
      </c>
      <c r="E8" s="192" t="s">
        <v>261</v>
      </c>
      <c r="F8" s="193" t="s">
        <v>262</v>
      </c>
      <c r="G8" s="191" t="s">
        <v>168</v>
      </c>
      <c r="H8" s="191" t="s">
        <v>4</v>
      </c>
      <c r="I8" s="191" t="s">
        <v>5</v>
      </c>
      <c r="J8" s="191" t="s">
        <v>6</v>
      </c>
      <c r="K8" s="228" t="s">
        <v>339</v>
      </c>
    </row>
    <row r="9" spans="1:12" s="146" customFormat="1" ht="15" customHeight="1">
      <c r="A9" s="140" t="s">
        <v>169</v>
      </c>
      <c r="B9" s="141" t="s">
        <v>172</v>
      </c>
      <c r="C9" s="142" t="s">
        <v>173</v>
      </c>
      <c r="D9" s="219">
        <v>319</v>
      </c>
      <c r="E9" s="143">
        <v>296</v>
      </c>
      <c r="F9" s="136">
        <f aca="true" t="shared" si="0" ref="F9:F51">E9/D9</f>
        <v>0.9278996865203761</v>
      </c>
      <c r="G9" s="144">
        <v>249</v>
      </c>
      <c r="H9" s="144">
        <v>33</v>
      </c>
      <c r="I9" s="224">
        <f>D9-G9-H9</f>
        <v>37</v>
      </c>
      <c r="J9" s="145">
        <f aca="true" t="shared" si="1" ref="J9:J51">G9+H9+I9</f>
        <v>319</v>
      </c>
      <c r="K9" s="230">
        <f>ROUNDDOWN((G9+H9)/D9*100,2)</f>
        <v>88.4</v>
      </c>
      <c r="L9" s="6">
        <f>IF(J9=D9,"","ERROR-TOTAL ENROLLED MUST EQUAL TOTAL ELIGIBLES")</f>
      </c>
    </row>
    <row r="10" spans="1:12" s="146" customFormat="1" ht="15" customHeight="1">
      <c r="A10" s="140" t="s">
        <v>169</v>
      </c>
      <c r="B10" s="141" t="s">
        <v>170</v>
      </c>
      <c r="C10" s="142" t="s">
        <v>171</v>
      </c>
      <c r="D10" s="219">
        <v>597</v>
      </c>
      <c r="E10" s="143">
        <v>576</v>
      </c>
      <c r="F10" s="136">
        <f t="shared" si="0"/>
        <v>0.964824120603015</v>
      </c>
      <c r="G10" s="144">
        <v>228</v>
      </c>
      <c r="H10" s="144">
        <v>67</v>
      </c>
      <c r="I10" s="224">
        <f aca="true" t="shared" si="2" ref="I10:I51">D10-G10-H10</f>
        <v>302</v>
      </c>
      <c r="J10" s="145">
        <f t="shared" si="1"/>
        <v>597</v>
      </c>
      <c r="K10" s="230">
        <f aca="true" t="shared" si="3" ref="K10:K51">ROUNDDOWN((G10+H10)/D10*100,2)</f>
        <v>49.41</v>
      </c>
      <c r="L10" s="6">
        <f aca="true" t="shared" si="4" ref="L10:L53">IF(J10=D10,"","ERROR-TOTAL ENROLLED MUST EQUAL TOTAL ELIGIBLES")</f>
      </c>
    </row>
    <row r="11" spans="1:12" s="146" customFormat="1" ht="15" customHeight="1">
      <c r="A11" s="140" t="s">
        <v>169</v>
      </c>
      <c r="B11" s="141" t="s">
        <v>178</v>
      </c>
      <c r="C11" s="142" t="s">
        <v>179</v>
      </c>
      <c r="D11" s="219">
        <v>1124</v>
      </c>
      <c r="E11" s="143">
        <v>1047</v>
      </c>
      <c r="F11" s="136">
        <f t="shared" si="0"/>
        <v>0.9314946619217082</v>
      </c>
      <c r="G11" s="144">
        <v>411</v>
      </c>
      <c r="H11" s="144">
        <v>128</v>
      </c>
      <c r="I11" s="224">
        <f t="shared" si="2"/>
        <v>585</v>
      </c>
      <c r="J11" s="145">
        <f t="shared" si="1"/>
        <v>1124</v>
      </c>
      <c r="K11" s="230">
        <f t="shared" si="3"/>
        <v>47.95</v>
      </c>
      <c r="L11" s="6">
        <f t="shared" si="4"/>
      </c>
    </row>
    <row r="12" spans="1:12" s="146" customFormat="1" ht="15" customHeight="1">
      <c r="A12" s="140" t="s">
        <v>169</v>
      </c>
      <c r="B12" s="141">
        <v>203</v>
      </c>
      <c r="C12" s="142" t="s">
        <v>181</v>
      </c>
      <c r="D12" s="219">
        <v>856</v>
      </c>
      <c r="E12" s="143">
        <v>818</v>
      </c>
      <c r="F12" s="136">
        <f t="shared" si="0"/>
        <v>0.955607476635514</v>
      </c>
      <c r="G12" s="144">
        <v>197</v>
      </c>
      <c r="H12" s="144">
        <v>123</v>
      </c>
      <c r="I12" s="224">
        <f t="shared" si="2"/>
        <v>536</v>
      </c>
      <c r="J12" s="145">
        <f t="shared" si="1"/>
        <v>856</v>
      </c>
      <c r="K12" s="230">
        <f t="shared" si="3"/>
        <v>37.38</v>
      </c>
      <c r="L12" s="6">
        <f t="shared" si="4"/>
      </c>
    </row>
    <row r="13" spans="1:12" s="146" customFormat="1" ht="15" customHeight="1">
      <c r="A13" s="140" t="s">
        <v>169</v>
      </c>
      <c r="B13" s="141">
        <v>204</v>
      </c>
      <c r="C13" s="142" t="s">
        <v>180</v>
      </c>
      <c r="D13" s="219">
        <v>816</v>
      </c>
      <c r="E13" s="143">
        <v>776</v>
      </c>
      <c r="F13" s="136">
        <f t="shared" si="0"/>
        <v>0.9509803921568627</v>
      </c>
      <c r="G13" s="144">
        <v>165</v>
      </c>
      <c r="H13" s="144">
        <v>106</v>
      </c>
      <c r="I13" s="224">
        <f t="shared" si="2"/>
        <v>545</v>
      </c>
      <c r="J13" s="145">
        <f t="shared" si="1"/>
        <v>816</v>
      </c>
      <c r="K13" s="230">
        <f t="shared" si="3"/>
        <v>33.21</v>
      </c>
      <c r="L13" s="6">
        <f t="shared" si="4"/>
      </c>
    </row>
    <row r="14" spans="1:12" s="146" customFormat="1" ht="15" customHeight="1">
      <c r="A14" s="140" t="s">
        <v>169</v>
      </c>
      <c r="B14" s="141">
        <v>206</v>
      </c>
      <c r="C14" s="142" t="s">
        <v>216</v>
      </c>
      <c r="D14" s="219">
        <v>210</v>
      </c>
      <c r="E14" s="143">
        <v>194</v>
      </c>
      <c r="F14" s="136">
        <f t="shared" si="0"/>
        <v>0.9238095238095239</v>
      </c>
      <c r="G14" s="144">
        <v>110</v>
      </c>
      <c r="H14" s="144">
        <v>28</v>
      </c>
      <c r="I14" s="224">
        <f t="shared" si="2"/>
        <v>72</v>
      </c>
      <c r="J14" s="145">
        <f t="shared" si="1"/>
        <v>210</v>
      </c>
      <c r="K14" s="230">
        <f t="shared" si="3"/>
        <v>65.71</v>
      </c>
      <c r="L14" s="6">
        <f t="shared" si="4"/>
      </c>
    </row>
    <row r="15" spans="1:12" s="146" customFormat="1" ht="15" customHeight="1">
      <c r="A15" s="140" t="s">
        <v>169</v>
      </c>
      <c r="B15" s="141">
        <v>207</v>
      </c>
      <c r="C15" s="142" t="s">
        <v>182</v>
      </c>
      <c r="D15" s="219">
        <v>1082</v>
      </c>
      <c r="E15" s="143">
        <v>1029</v>
      </c>
      <c r="F15" s="136">
        <f t="shared" si="0"/>
        <v>0.9510166358595195</v>
      </c>
      <c r="G15" s="144">
        <v>171</v>
      </c>
      <c r="H15" s="144">
        <v>256</v>
      </c>
      <c r="I15" s="224">
        <f t="shared" si="2"/>
        <v>655</v>
      </c>
      <c r="J15" s="145">
        <f t="shared" si="1"/>
        <v>1082</v>
      </c>
      <c r="K15" s="230">
        <f t="shared" si="3"/>
        <v>39.46</v>
      </c>
      <c r="L15" s="6">
        <f t="shared" si="4"/>
      </c>
    </row>
    <row r="16" spans="1:12" s="146" customFormat="1" ht="15" customHeight="1">
      <c r="A16" s="140" t="s">
        <v>169</v>
      </c>
      <c r="B16" s="141">
        <v>208</v>
      </c>
      <c r="C16" s="142" t="s">
        <v>183</v>
      </c>
      <c r="D16" s="219">
        <v>645</v>
      </c>
      <c r="E16" s="143">
        <v>610</v>
      </c>
      <c r="F16" s="136">
        <f t="shared" si="0"/>
        <v>0.9457364341085271</v>
      </c>
      <c r="G16" s="144">
        <v>272</v>
      </c>
      <c r="H16" s="144">
        <v>130</v>
      </c>
      <c r="I16" s="224">
        <f t="shared" si="2"/>
        <v>243</v>
      </c>
      <c r="J16" s="145">
        <f t="shared" si="1"/>
        <v>645</v>
      </c>
      <c r="K16" s="230">
        <f t="shared" si="3"/>
        <v>62.32</v>
      </c>
      <c r="L16" s="6">
        <f t="shared" si="4"/>
      </c>
    </row>
    <row r="17" spans="1:12" s="146" customFormat="1" ht="15" customHeight="1">
      <c r="A17" s="140" t="s">
        <v>169</v>
      </c>
      <c r="B17" s="141" t="s">
        <v>184</v>
      </c>
      <c r="C17" s="142" t="s">
        <v>185</v>
      </c>
      <c r="D17" s="219">
        <v>700</v>
      </c>
      <c r="E17" s="143">
        <v>689</v>
      </c>
      <c r="F17" s="136">
        <f t="shared" si="0"/>
        <v>0.9842857142857143</v>
      </c>
      <c r="G17" s="144">
        <v>19</v>
      </c>
      <c r="H17" s="144">
        <v>39</v>
      </c>
      <c r="I17" s="224">
        <f t="shared" si="2"/>
        <v>642</v>
      </c>
      <c r="J17" s="145">
        <f t="shared" si="1"/>
        <v>700</v>
      </c>
      <c r="K17" s="230">
        <f t="shared" si="3"/>
        <v>8.28</v>
      </c>
      <c r="L17" s="6">
        <f t="shared" si="4"/>
      </c>
    </row>
    <row r="18" spans="1:12" s="146" customFormat="1" ht="15" customHeight="1">
      <c r="A18" s="140" t="s">
        <v>169</v>
      </c>
      <c r="B18" s="141" t="s">
        <v>186</v>
      </c>
      <c r="C18" s="142" t="s">
        <v>187</v>
      </c>
      <c r="D18" s="219">
        <v>446</v>
      </c>
      <c r="E18" s="143">
        <v>430</v>
      </c>
      <c r="F18" s="136">
        <f t="shared" si="0"/>
        <v>0.9641255605381166</v>
      </c>
      <c r="G18" s="144">
        <v>160</v>
      </c>
      <c r="H18" s="144">
        <v>61</v>
      </c>
      <c r="I18" s="224">
        <f t="shared" si="2"/>
        <v>225</v>
      </c>
      <c r="J18" s="145">
        <f t="shared" si="1"/>
        <v>446</v>
      </c>
      <c r="K18" s="230">
        <f t="shared" si="3"/>
        <v>49.55</v>
      </c>
      <c r="L18" s="6">
        <f t="shared" si="4"/>
      </c>
    </row>
    <row r="19" spans="1:12" s="146" customFormat="1" ht="15" customHeight="1">
      <c r="A19" s="140" t="s">
        <v>169</v>
      </c>
      <c r="B19" s="141" t="s">
        <v>188</v>
      </c>
      <c r="C19" s="142" t="s">
        <v>189</v>
      </c>
      <c r="D19" s="219">
        <v>447</v>
      </c>
      <c r="E19" s="143">
        <v>423</v>
      </c>
      <c r="F19" s="136">
        <f t="shared" si="0"/>
        <v>0.9463087248322147</v>
      </c>
      <c r="G19" s="144">
        <v>350</v>
      </c>
      <c r="H19" s="144">
        <v>29</v>
      </c>
      <c r="I19" s="224">
        <f t="shared" si="2"/>
        <v>68</v>
      </c>
      <c r="J19" s="145">
        <f t="shared" si="1"/>
        <v>447</v>
      </c>
      <c r="K19" s="230">
        <f t="shared" si="3"/>
        <v>84.78</v>
      </c>
      <c r="L19" s="6">
        <f t="shared" si="4"/>
      </c>
    </row>
    <row r="20" spans="1:12" s="146" customFormat="1" ht="15" customHeight="1">
      <c r="A20" s="140" t="s">
        <v>169</v>
      </c>
      <c r="B20" s="141">
        <v>212</v>
      </c>
      <c r="C20" s="142" t="s">
        <v>190</v>
      </c>
      <c r="D20" s="219">
        <v>662</v>
      </c>
      <c r="E20" s="143">
        <v>615</v>
      </c>
      <c r="F20" s="136">
        <f t="shared" si="0"/>
        <v>0.9290030211480362</v>
      </c>
      <c r="G20" s="144">
        <v>305</v>
      </c>
      <c r="H20" s="144">
        <v>77</v>
      </c>
      <c r="I20" s="224">
        <f t="shared" si="2"/>
        <v>280</v>
      </c>
      <c r="J20" s="145">
        <f t="shared" si="1"/>
        <v>662</v>
      </c>
      <c r="K20" s="230">
        <f t="shared" si="3"/>
        <v>57.7</v>
      </c>
      <c r="L20" s="6">
        <f t="shared" si="4"/>
      </c>
    </row>
    <row r="21" spans="1:12" s="146" customFormat="1" ht="15" customHeight="1">
      <c r="A21" s="140" t="s">
        <v>169</v>
      </c>
      <c r="B21" s="141" t="s">
        <v>191</v>
      </c>
      <c r="C21" s="142" t="s">
        <v>192</v>
      </c>
      <c r="D21" s="219">
        <v>1901</v>
      </c>
      <c r="E21" s="143">
        <v>1828</v>
      </c>
      <c r="F21" s="136">
        <f t="shared" si="0"/>
        <v>0.961599158337717</v>
      </c>
      <c r="G21" s="144">
        <v>713</v>
      </c>
      <c r="H21" s="144">
        <v>263</v>
      </c>
      <c r="I21" s="224">
        <f t="shared" si="2"/>
        <v>925</v>
      </c>
      <c r="J21" s="145">
        <f t="shared" si="1"/>
        <v>1901</v>
      </c>
      <c r="K21" s="230">
        <f t="shared" si="3"/>
        <v>51.34</v>
      </c>
      <c r="L21" s="6">
        <f t="shared" si="4"/>
      </c>
    </row>
    <row r="22" spans="1:12" s="146" customFormat="1" ht="15" customHeight="1">
      <c r="A22" s="140" t="s">
        <v>169</v>
      </c>
      <c r="B22" s="141" t="s">
        <v>193</v>
      </c>
      <c r="C22" s="142" t="s">
        <v>194</v>
      </c>
      <c r="D22" s="219">
        <v>717</v>
      </c>
      <c r="E22" s="143">
        <v>676</v>
      </c>
      <c r="F22" s="136">
        <f t="shared" si="0"/>
        <v>0.9428172942817294</v>
      </c>
      <c r="G22" s="144">
        <v>229</v>
      </c>
      <c r="H22" s="144">
        <v>138</v>
      </c>
      <c r="I22" s="224">
        <f t="shared" si="2"/>
        <v>350</v>
      </c>
      <c r="J22" s="145">
        <f t="shared" si="1"/>
        <v>717</v>
      </c>
      <c r="K22" s="230">
        <f t="shared" si="3"/>
        <v>51.18</v>
      </c>
      <c r="L22" s="6">
        <f t="shared" si="4"/>
      </c>
    </row>
    <row r="23" spans="1:12" s="146" customFormat="1" ht="15" customHeight="1">
      <c r="A23" s="140" t="s">
        <v>169</v>
      </c>
      <c r="B23" s="141" t="s">
        <v>197</v>
      </c>
      <c r="C23" s="142" t="s">
        <v>198</v>
      </c>
      <c r="D23" s="219">
        <v>2493</v>
      </c>
      <c r="E23" s="143">
        <v>2394</v>
      </c>
      <c r="F23" s="136">
        <f t="shared" si="0"/>
        <v>0.9602888086642599</v>
      </c>
      <c r="G23" s="144">
        <v>293</v>
      </c>
      <c r="H23" s="144">
        <v>107</v>
      </c>
      <c r="I23" s="224">
        <f t="shared" si="2"/>
        <v>2093</v>
      </c>
      <c r="J23" s="145">
        <f t="shared" si="1"/>
        <v>2493</v>
      </c>
      <c r="K23" s="230">
        <f t="shared" si="3"/>
        <v>16.04</v>
      </c>
      <c r="L23" s="6">
        <f t="shared" si="4"/>
      </c>
    </row>
    <row r="24" spans="1:12" s="146" customFormat="1" ht="15" customHeight="1">
      <c r="A24" s="140" t="s">
        <v>169</v>
      </c>
      <c r="B24" s="141">
        <v>217</v>
      </c>
      <c r="C24" s="142" t="s">
        <v>201</v>
      </c>
      <c r="D24" s="219">
        <v>685</v>
      </c>
      <c r="E24" s="143">
        <v>660</v>
      </c>
      <c r="F24" s="136">
        <f t="shared" si="0"/>
        <v>0.9635036496350365</v>
      </c>
      <c r="G24" s="144">
        <v>93</v>
      </c>
      <c r="H24" s="144">
        <v>40</v>
      </c>
      <c r="I24" s="224">
        <f t="shared" si="2"/>
        <v>552</v>
      </c>
      <c r="J24" s="145">
        <f t="shared" si="1"/>
        <v>685</v>
      </c>
      <c r="K24" s="230">
        <f t="shared" si="3"/>
        <v>19.41</v>
      </c>
      <c r="L24" s="6">
        <f t="shared" si="4"/>
      </c>
    </row>
    <row r="25" spans="1:12" s="146" customFormat="1" ht="15" customHeight="1">
      <c r="A25" s="140" t="s">
        <v>169</v>
      </c>
      <c r="B25" s="141">
        <v>218</v>
      </c>
      <c r="C25" s="142" t="s">
        <v>202</v>
      </c>
      <c r="D25" s="219">
        <v>2077</v>
      </c>
      <c r="E25" s="143">
        <v>1972</v>
      </c>
      <c r="F25" s="136">
        <f t="shared" si="0"/>
        <v>0.9494463168030813</v>
      </c>
      <c r="G25" s="144">
        <v>337</v>
      </c>
      <c r="H25" s="144">
        <v>155</v>
      </c>
      <c r="I25" s="224">
        <f t="shared" si="2"/>
        <v>1585</v>
      </c>
      <c r="J25" s="145">
        <f t="shared" si="1"/>
        <v>2077</v>
      </c>
      <c r="K25" s="230">
        <f t="shared" si="3"/>
        <v>23.68</v>
      </c>
      <c r="L25" s="6">
        <f t="shared" si="4"/>
      </c>
    </row>
    <row r="26" spans="1:12" s="146" customFormat="1" ht="15" customHeight="1">
      <c r="A26" s="140" t="s">
        <v>169</v>
      </c>
      <c r="B26" s="141">
        <v>219</v>
      </c>
      <c r="C26" s="142" t="s">
        <v>203</v>
      </c>
      <c r="D26" s="219">
        <v>891</v>
      </c>
      <c r="E26" s="143">
        <v>854</v>
      </c>
      <c r="F26" s="136">
        <f t="shared" si="0"/>
        <v>0.9584736251402918</v>
      </c>
      <c r="G26" s="144">
        <v>163</v>
      </c>
      <c r="H26" s="144">
        <v>79</v>
      </c>
      <c r="I26" s="224">
        <f t="shared" si="2"/>
        <v>649</v>
      </c>
      <c r="J26" s="145">
        <f t="shared" si="1"/>
        <v>891</v>
      </c>
      <c r="K26" s="230">
        <f t="shared" si="3"/>
        <v>27.16</v>
      </c>
      <c r="L26" s="6">
        <f t="shared" si="4"/>
      </c>
    </row>
    <row r="27" spans="1:12" s="146" customFormat="1" ht="15" customHeight="1">
      <c r="A27" s="140" t="s">
        <v>169</v>
      </c>
      <c r="B27" s="141">
        <v>220</v>
      </c>
      <c r="C27" s="142" t="s">
        <v>204</v>
      </c>
      <c r="D27" s="219">
        <v>505</v>
      </c>
      <c r="E27" s="143">
        <v>489</v>
      </c>
      <c r="F27" s="136">
        <f t="shared" si="0"/>
        <v>0.9683168316831683</v>
      </c>
      <c r="G27" s="144">
        <v>72</v>
      </c>
      <c r="H27" s="144">
        <v>94</v>
      </c>
      <c r="I27" s="224">
        <f t="shared" si="2"/>
        <v>339</v>
      </c>
      <c r="J27" s="145">
        <f t="shared" si="1"/>
        <v>505</v>
      </c>
      <c r="K27" s="230">
        <f t="shared" si="3"/>
        <v>32.87</v>
      </c>
      <c r="L27" s="6">
        <f t="shared" si="4"/>
      </c>
    </row>
    <row r="28" spans="1:12" s="146" customFormat="1" ht="15" customHeight="1">
      <c r="A28" s="140" t="s">
        <v>169</v>
      </c>
      <c r="B28" s="141">
        <v>221</v>
      </c>
      <c r="C28" s="142" t="s">
        <v>205</v>
      </c>
      <c r="D28" s="219">
        <v>831</v>
      </c>
      <c r="E28" s="143">
        <v>806</v>
      </c>
      <c r="F28" s="136">
        <f t="shared" si="0"/>
        <v>0.9699157641395909</v>
      </c>
      <c r="G28" s="144">
        <v>57</v>
      </c>
      <c r="H28" s="144">
        <v>144</v>
      </c>
      <c r="I28" s="224">
        <f t="shared" si="2"/>
        <v>630</v>
      </c>
      <c r="J28" s="145">
        <f t="shared" si="1"/>
        <v>831</v>
      </c>
      <c r="K28" s="230">
        <f t="shared" si="3"/>
        <v>24.18</v>
      </c>
      <c r="L28" s="6">
        <f t="shared" si="4"/>
      </c>
    </row>
    <row r="29" spans="1:12" s="146" customFormat="1" ht="15" customHeight="1">
      <c r="A29" s="140" t="s">
        <v>169</v>
      </c>
      <c r="B29" s="141">
        <v>222</v>
      </c>
      <c r="C29" s="142" t="s">
        <v>206</v>
      </c>
      <c r="D29" s="219">
        <v>800</v>
      </c>
      <c r="E29" s="143">
        <v>761</v>
      </c>
      <c r="F29" s="136">
        <f t="shared" si="0"/>
        <v>0.95125</v>
      </c>
      <c r="G29" s="144">
        <v>268</v>
      </c>
      <c r="H29" s="144">
        <v>119</v>
      </c>
      <c r="I29" s="224">
        <f t="shared" si="2"/>
        <v>413</v>
      </c>
      <c r="J29" s="145">
        <f t="shared" si="1"/>
        <v>800</v>
      </c>
      <c r="K29" s="230">
        <f t="shared" si="3"/>
        <v>48.37</v>
      </c>
      <c r="L29" s="6">
        <f t="shared" si="4"/>
      </c>
    </row>
    <row r="30" spans="1:12" s="146" customFormat="1" ht="15" customHeight="1">
      <c r="A30" s="140" t="s">
        <v>169</v>
      </c>
      <c r="B30" s="141">
        <v>223</v>
      </c>
      <c r="C30" s="142" t="s">
        <v>207</v>
      </c>
      <c r="D30" s="219">
        <v>646</v>
      </c>
      <c r="E30" s="143">
        <v>616</v>
      </c>
      <c r="F30" s="136">
        <f t="shared" si="0"/>
        <v>0.9535603715170279</v>
      </c>
      <c r="G30" s="144">
        <v>54</v>
      </c>
      <c r="H30" s="144">
        <v>148</v>
      </c>
      <c r="I30" s="224">
        <f t="shared" si="2"/>
        <v>444</v>
      </c>
      <c r="J30" s="145">
        <f t="shared" si="1"/>
        <v>646</v>
      </c>
      <c r="K30" s="230">
        <f t="shared" si="3"/>
        <v>31.26</v>
      </c>
      <c r="L30" s="6">
        <f t="shared" si="4"/>
      </c>
    </row>
    <row r="31" spans="1:12" s="146" customFormat="1" ht="15" customHeight="1">
      <c r="A31" s="140" t="s">
        <v>169</v>
      </c>
      <c r="B31" s="141">
        <v>224</v>
      </c>
      <c r="C31" s="142" t="s">
        <v>208</v>
      </c>
      <c r="D31" s="219">
        <v>1344</v>
      </c>
      <c r="E31" s="143">
        <v>1262</v>
      </c>
      <c r="F31" s="136">
        <f t="shared" si="0"/>
        <v>0.9389880952380952</v>
      </c>
      <c r="G31" s="144">
        <v>203</v>
      </c>
      <c r="H31" s="144">
        <v>140</v>
      </c>
      <c r="I31" s="224">
        <f t="shared" si="2"/>
        <v>1001</v>
      </c>
      <c r="J31" s="145">
        <f t="shared" si="1"/>
        <v>1344</v>
      </c>
      <c r="K31" s="230">
        <f t="shared" si="3"/>
        <v>25.52</v>
      </c>
      <c r="L31" s="6">
        <f t="shared" si="4"/>
      </c>
    </row>
    <row r="32" spans="1:12" s="146" customFormat="1" ht="15" customHeight="1">
      <c r="A32" s="140" t="s">
        <v>169</v>
      </c>
      <c r="B32" s="141">
        <v>225</v>
      </c>
      <c r="C32" s="142" t="s">
        <v>209</v>
      </c>
      <c r="D32" s="219">
        <v>466</v>
      </c>
      <c r="E32" s="143">
        <v>445</v>
      </c>
      <c r="F32" s="136">
        <f t="shared" si="0"/>
        <v>0.9549356223175965</v>
      </c>
      <c r="G32" s="144">
        <v>132</v>
      </c>
      <c r="H32" s="144">
        <v>85</v>
      </c>
      <c r="I32" s="224">
        <f t="shared" si="2"/>
        <v>249</v>
      </c>
      <c r="J32" s="145">
        <f t="shared" si="1"/>
        <v>466</v>
      </c>
      <c r="K32" s="230">
        <f t="shared" si="3"/>
        <v>46.56</v>
      </c>
      <c r="L32" s="6">
        <f t="shared" si="4"/>
      </c>
    </row>
    <row r="33" spans="1:12" s="146" customFormat="1" ht="15" customHeight="1">
      <c r="A33" s="140" t="s">
        <v>169</v>
      </c>
      <c r="B33" s="141">
        <v>226</v>
      </c>
      <c r="C33" s="142" t="s">
        <v>210</v>
      </c>
      <c r="D33" s="219">
        <v>1069</v>
      </c>
      <c r="E33" s="143">
        <v>996</v>
      </c>
      <c r="F33" s="136">
        <f t="shared" si="0"/>
        <v>0.9317118802619271</v>
      </c>
      <c r="G33" s="144">
        <v>238</v>
      </c>
      <c r="H33" s="144">
        <v>314</v>
      </c>
      <c r="I33" s="224">
        <f t="shared" si="2"/>
        <v>517</v>
      </c>
      <c r="J33" s="145">
        <f t="shared" si="1"/>
        <v>1069</v>
      </c>
      <c r="K33" s="230">
        <f t="shared" si="3"/>
        <v>51.63</v>
      </c>
      <c r="L33" s="6">
        <f t="shared" si="4"/>
      </c>
    </row>
    <row r="34" spans="1:12" s="146" customFormat="1" ht="15" customHeight="1">
      <c r="A34" s="140" t="s">
        <v>169</v>
      </c>
      <c r="B34" s="141">
        <v>227</v>
      </c>
      <c r="C34" s="142" t="s">
        <v>211</v>
      </c>
      <c r="D34" s="219">
        <v>522</v>
      </c>
      <c r="E34" s="143">
        <v>504</v>
      </c>
      <c r="F34" s="136">
        <f t="shared" si="0"/>
        <v>0.9655172413793104</v>
      </c>
      <c r="G34" s="144">
        <v>213</v>
      </c>
      <c r="H34" s="144">
        <v>73</v>
      </c>
      <c r="I34" s="224">
        <f t="shared" si="2"/>
        <v>236</v>
      </c>
      <c r="J34" s="145">
        <f t="shared" si="1"/>
        <v>522</v>
      </c>
      <c r="K34" s="230">
        <f t="shared" si="3"/>
        <v>54.78</v>
      </c>
      <c r="L34" s="6">
        <f t="shared" si="4"/>
      </c>
    </row>
    <row r="35" spans="1:12" s="146" customFormat="1" ht="15" customHeight="1">
      <c r="A35" s="140" t="s">
        <v>169</v>
      </c>
      <c r="B35" s="141">
        <v>228</v>
      </c>
      <c r="C35" s="142" t="s">
        <v>196</v>
      </c>
      <c r="D35" s="219">
        <v>452</v>
      </c>
      <c r="E35" s="143">
        <v>428</v>
      </c>
      <c r="F35" s="136">
        <f t="shared" si="0"/>
        <v>0.9469026548672567</v>
      </c>
      <c r="G35" s="144">
        <v>55</v>
      </c>
      <c r="H35" s="144">
        <v>87</v>
      </c>
      <c r="I35" s="224">
        <f t="shared" si="2"/>
        <v>310</v>
      </c>
      <c r="J35" s="145">
        <f t="shared" si="1"/>
        <v>452</v>
      </c>
      <c r="K35" s="230">
        <f t="shared" si="3"/>
        <v>31.41</v>
      </c>
      <c r="L35" s="6">
        <f t="shared" si="4"/>
      </c>
    </row>
    <row r="36" spans="1:12" s="146" customFormat="1" ht="15" customHeight="1">
      <c r="A36" s="140" t="s">
        <v>169</v>
      </c>
      <c r="B36" s="141">
        <v>229</v>
      </c>
      <c r="C36" s="142" t="s">
        <v>212</v>
      </c>
      <c r="D36" s="219">
        <v>592</v>
      </c>
      <c r="E36" s="143">
        <v>547</v>
      </c>
      <c r="F36" s="136">
        <f t="shared" si="0"/>
        <v>0.9239864864864865</v>
      </c>
      <c r="G36" s="144">
        <v>351</v>
      </c>
      <c r="H36" s="144">
        <v>107</v>
      </c>
      <c r="I36" s="224">
        <f t="shared" si="2"/>
        <v>134</v>
      </c>
      <c r="J36" s="145">
        <f t="shared" si="1"/>
        <v>592</v>
      </c>
      <c r="K36" s="230">
        <f t="shared" si="3"/>
        <v>77.36</v>
      </c>
      <c r="L36" s="6">
        <f t="shared" si="4"/>
      </c>
    </row>
    <row r="37" spans="1:12" s="146" customFormat="1" ht="15" customHeight="1">
      <c r="A37" s="140" t="s">
        <v>169</v>
      </c>
      <c r="B37" s="141">
        <v>230</v>
      </c>
      <c r="C37" s="142" t="s">
        <v>213</v>
      </c>
      <c r="D37" s="219">
        <v>816</v>
      </c>
      <c r="E37" s="143">
        <v>768</v>
      </c>
      <c r="F37" s="136">
        <f t="shared" si="0"/>
        <v>0.9411764705882353</v>
      </c>
      <c r="G37" s="144">
        <v>399</v>
      </c>
      <c r="H37" s="144">
        <v>92</v>
      </c>
      <c r="I37" s="224">
        <f t="shared" si="2"/>
        <v>325</v>
      </c>
      <c r="J37" s="145">
        <f t="shared" si="1"/>
        <v>816</v>
      </c>
      <c r="K37" s="230">
        <f t="shared" si="3"/>
        <v>60.17</v>
      </c>
      <c r="L37" s="6">
        <f t="shared" si="4"/>
      </c>
    </row>
    <row r="38" spans="1:12" s="146" customFormat="1" ht="15" customHeight="1">
      <c r="A38" s="140" t="s">
        <v>169</v>
      </c>
      <c r="B38" s="141">
        <v>231</v>
      </c>
      <c r="C38" s="142" t="s">
        <v>214</v>
      </c>
      <c r="D38" s="219">
        <v>586</v>
      </c>
      <c r="E38" s="143">
        <v>546</v>
      </c>
      <c r="F38" s="136">
        <f t="shared" si="0"/>
        <v>0.931740614334471</v>
      </c>
      <c r="G38" s="144">
        <v>240</v>
      </c>
      <c r="H38" s="144">
        <v>66</v>
      </c>
      <c r="I38" s="224">
        <f t="shared" si="2"/>
        <v>280</v>
      </c>
      <c r="J38" s="145">
        <f t="shared" si="1"/>
        <v>586</v>
      </c>
      <c r="K38" s="230">
        <f t="shared" si="3"/>
        <v>52.21</v>
      </c>
      <c r="L38" s="6">
        <f t="shared" si="4"/>
      </c>
    </row>
    <row r="39" spans="1:12" s="146" customFormat="1" ht="15" customHeight="1">
      <c r="A39" s="140" t="s">
        <v>169</v>
      </c>
      <c r="B39" s="141">
        <v>232</v>
      </c>
      <c r="C39" s="142" t="s">
        <v>215</v>
      </c>
      <c r="D39" s="219">
        <v>638</v>
      </c>
      <c r="E39" s="143">
        <v>596</v>
      </c>
      <c r="F39" s="136">
        <f t="shared" si="0"/>
        <v>0.9341692789968652</v>
      </c>
      <c r="G39" s="144">
        <v>243</v>
      </c>
      <c r="H39" s="144">
        <v>88</v>
      </c>
      <c r="I39" s="224">
        <f t="shared" si="2"/>
        <v>307</v>
      </c>
      <c r="J39" s="145">
        <f t="shared" si="1"/>
        <v>638</v>
      </c>
      <c r="K39" s="230">
        <f t="shared" si="3"/>
        <v>51.88</v>
      </c>
      <c r="L39" s="6">
        <f t="shared" si="4"/>
      </c>
    </row>
    <row r="40" spans="1:12" s="146" customFormat="1" ht="15" customHeight="1">
      <c r="A40" s="140" t="s">
        <v>169</v>
      </c>
      <c r="B40" s="141">
        <v>233</v>
      </c>
      <c r="C40" s="142" t="s">
        <v>217</v>
      </c>
      <c r="D40" s="219">
        <v>508</v>
      </c>
      <c r="E40" s="143">
        <v>478</v>
      </c>
      <c r="F40" s="136">
        <f t="shared" si="0"/>
        <v>0.9409448818897638</v>
      </c>
      <c r="G40" s="144">
        <v>230</v>
      </c>
      <c r="H40" s="144">
        <v>51</v>
      </c>
      <c r="I40" s="224">
        <f t="shared" si="2"/>
        <v>227</v>
      </c>
      <c r="J40" s="145">
        <f t="shared" si="1"/>
        <v>508</v>
      </c>
      <c r="K40" s="230">
        <f t="shared" si="3"/>
        <v>55.31</v>
      </c>
      <c r="L40" s="6">
        <f t="shared" si="4"/>
      </c>
    </row>
    <row r="41" spans="1:12" s="146" customFormat="1" ht="15" customHeight="1">
      <c r="A41" s="140" t="s">
        <v>169</v>
      </c>
      <c r="B41" s="141">
        <v>234</v>
      </c>
      <c r="C41" s="142" t="s">
        <v>200</v>
      </c>
      <c r="D41" s="219">
        <v>689</v>
      </c>
      <c r="E41" s="143">
        <v>655</v>
      </c>
      <c r="F41" s="136">
        <f t="shared" si="0"/>
        <v>0.9506531204644412</v>
      </c>
      <c r="G41" s="144">
        <v>152</v>
      </c>
      <c r="H41" s="144">
        <v>77</v>
      </c>
      <c r="I41" s="224">
        <f t="shared" si="2"/>
        <v>460</v>
      </c>
      <c r="J41" s="145">
        <f t="shared" si="1"/>
        <v>689</v>
      </c>
      <c r="K41" s="230">
        <f t="shared" si="3"/>
        <v>33.23</v>
      </c>
      <c r="L41" s="6">
        <f t="shared" si="4"/>
      </c>
    </row>
    <row r="42" spans="1:12" s="146" customFormat="1" ht="15" customHeight="1">
      <c r="A42" s="140" t="s">
        <v>169</v>
      </c>
      <c r="B42" s="141" t="s">
        <v>176</v>
      </c>
      <c r="C42" s="142" t="s">
        <v>177</v>
      </c>
      <c r="D42" s="219">
        <v>448</v>
      </c>
      <c r="E42" s="143">
        <v>435</v>
      </c>
      <c r="F42" s="136">
        <f t="shared" si="0"/>
        <v>0.9709821428571429</v>
      </c>
      <c r="G42" s="144">
        <v>130</v>
      </c>
      <c r="H42" s="144">
        <v>44</v>
      </c>
      <c r="I42" s="224">
        <f t="shared" si="2"/>
        <v>274</v>
      </c>
      <c r="J42" s="145">
        <f t="shared" si="1"/>
        <v>448</v>
      </c>
      <c r="K42" s="230">
        <f t="shared" si="3"/>
        <v>38.83</v>
      </c>
      <c r="L42" s="6">
        <f t="shared" si="4"/>
      </c>
    </row>
    <row r="43" spans="1:12" s="146" customFormat="1" ht="15" customHeight="1">
      <c r="A43" s="140" t="s">
        <v>169</v>
      </c>
      <c r="B43" s="141">
        <v>236</v>
      </c>
      <c r="C43" s="142" t="s">
        <v>219</v>
      </c>
      <c r="D43" s="219">
        <v>730</v>
      </c>
      <c r="E43" s="143">
        <v>682</v>
      </c>
      <c r="F43" s="136">
        <f t="shared" si="0"/>
        <v>0.9342465753424658</v>
      </c>
      <c r="G43" s="144">
        <v>186</v>
      </c>
      <c r="H43" s="144">
        <v>143</v>
      </c>
      <c r="I43" s="224">
        <f t="shared" si="2"/>
        <v>401</v>
      </c>
      <c r="J43" s="145">
        <f t="shared" si="1"/>
        <v>730</v>
      </c>
      <c r="K43" s="230">
        <f t="shared" si="3"/>
        <v>45.06</v>
      </c>
      <c r="L43" s="6">
        <f t="shared" si="4"/>
      </c>
    </row>
    <row r="44" spans="1:12" s="146" customFormat="1" ht="15" customHeight="1">
      <c r="A44" s="140" t="s">
        <v>169</v>
      </c>
      <c r="B44" s="141">
        <v>237</v>
      </c>
      <c r="C44" s="142" t="s">
        <v>218</v>
      </c>
      <c r="D44" s="219">
        <v>919</v>
      </c>
      <c r="E44" s="143">
        <v>886</v>
      </c>
      <c r="F44" s="136">
        <f t="shared" si="0"/>
        <v>0.9640914036996736</v>
      </c>
      <c r="G44" s="144">
        <v>176</v>
      </c>
      <c r="H44" s="144">
        <v>208</v>
      </c>
      <c r="I44" s="224">
        <f t="shared" si="2"/>
        <v>535</v>
      </c>
      <c r="J44" s="145">
        <f t="shared" si="1"/>
        <v>919</v>
      </c>
      <c r="K44" s="230">
        <f t="shared" si="3"/>
        <v>41.78</v>
      </c>
      <c r="L44" s="6">
        <f t="shared" si="4"/>
      </c>
    </row>
    <row r="45" spans="1:12" s="146" customFormat="1" ht="15" customHeight="1">
      <c r="A45" s="140" t="s">
        <v>169</v>
      </c>
      <c r="B45" s="141">
        <v>238</v>
      </c>
      <c r="C45" s="142" t="s">
        <v>220</v>
      </c>
      <c r="D45" s="219">
        <v>1736</v>
      </c>
      <c r="E45" s="143">
        <v>1698</v>
      </c>
      <c r="F45" s="136">
        <f t="shared" si="0"/>
        <v>0.978110599078341</v>
      </c>
      <c r="G45" s="144">
        <v>249</v>
      </c>
      <c r="H45" s="144">
        <v>114</v>
      </c>
      <c r="I45" s="224">
        <f t="shared" si="2"/>
        <v>1373</v>
      </c>
      <c r="J45" s="145">
        <f t="shared" si="1"/>
        <v>1736</v>
      </c>
      <c r="K45" s="230">
        <f t="shared" si="3"/>
        <v>20.91</v>
      </c>
      <c r="L45" s="6">
        <f t="shared" si="4"/>
      </c>
    </row>
    <row r="46" spans="1:12" s="146" customFormat="1" ht="15" customHeight="1">
      <c r="A46" s="140" t="s">
        <v>169</v>
      </c>
      <c r="B46" s="141">
        <v>239</v>
      </c>
      <c r="C46" s="142" t="s">
        <v>195</v>
      </c>
      <c r="D46" s="219">
        <v>830</v>
      </c>
      <c r="E46" s="143">
        <v>793</v>
      </c>
      <c r="F46" s="136">
        <f t="shared" si="0"/>
        <v>0.9554216867469879</v>
      </c>
      <c r="G46" s="144">
        <v>344</v>
      </c>
      <c r="H46" s="144">
        <v>101</v>
      </c>
      <c r="I46" s="224">
        <f t="shared" si="2"/>
        <v>385</v>
      </c>
      <c r="J46" s="145">
        <f t="shared" si="1"/>
        <v>830</v>
      </c>
      <c r="K46" s="230">
        <f t="shared" si="3"/>
        <v>53.61</v>
      </c>
      <c r="L46" s="6">
        <f t="shared" si="4"/>
      </c>
    </row>
    <row r="47" spans="1:12" s="146" customFormat="1" ht="15" customHeight="1">
      <c r="A47" s="140" t="s">
        <v>169</v>
      </c>
      <c r="B47" s="141" t="s">
        <v>221</v>
      </c>
      <c r="C47" s="142" t="s">
        <v>222</v>
      </c>
      <c r="D47" s="219">
        <v>1032</v>
      </c>
      <c r="E47" s="143">
        <v>1011</v>
      </c>
      <c r="F47" s="136">
        <f t="shared" si="0"/>
        <v>0.9796511627906976</v>
      </c>
      <c r="G47" s="144">
        <v>23</v>
      </c>
      <c r="H47" s="144">
        <v>16</v>
      </c>
      <c r="I47" s="224">
        <f t="shared" si="2"/>
        <v>993</v>
      </c>
      <c r="J47" s="145">
        <f t="shared" si="1"/>
        <v>1032</v>
      </c>
      <c r="K47" s="230">
        <f t="shared" si="3"/>
        <v>3.77</v>
      </c>
      <c r="L47" s="6">
        <f t="shared" si="4"/>
      </c>
    </row>
    <row r="48" spans="1:12" s="146" customFormat="1" ht="15" customHeight="1">
      <c r="A48" s="140" t="s">
        <v>169</v>
      </c>
      <c r="B48" s="141" t="s">
        <v>223</v>
      </c>
      <c r="C48" s="142" t="s">
        <v>224</v>
      </c>
      <c r="D48" s="219">
        <v>878</v>
      </c>
      <c r="E48" s="143">
        <v>840</v>
      </c>
      <c r="F48" s="136">
        <f t="shared" si="0"/>
        <v>0.9567198177676538</v>
      </c>
      <c r="G48" s="144">
        <v>89</v>
      </c>
      <c r="H48" s="144">
        <v>47</v>
      </c>
      <c r="I48" s="224">
        <f t="shared" si="2"/>
        <v>742</v>
      </c>
      <c r="J48" s="145">
        <f t="shared" si="1"/>
        <v>878</v>
      </c>
      <c r="K48" s="230">
        <f t="shared" si="3"/>
        <v>15.48</v>
      </c>
      <c r="L48" s="6">
        <f t="shared" si="4"/>
      </c>
    </row>
    <row r="49" spans="1:12" s="146" customFormat="1" ht="15" customHeight="1">
      <c r="A49" s="140" t="s">
        <v>169</v>
      </c>
      <c r="B49" s="141">
        <v>242</v>
      </c>
      <c r="C49" s="142" t="s">
        <v>199</v>
      </c>
      <c r="D49" s="219">
        <v>693</v>
      </c>
      <c r="E49" s="143">
        <v>666</v>
      </c>
      <c r="F49" s="136">
        <f t="shared" si="0"/>
        <v>0.961038961038961</v>
      </c>
      <c r="G49" s="144">
        <v>149</v>
      </c>
      <c r="H49" s="144">
        <v>39</v>
      </c>
      <c r="I49" s="224">
        <f t="shared" si="2"/>
        <v>505</v>
      </c>
      <c r="J49" s="145">
        <f t="shared" si="1"/>
        <v>693</v>
      </c>
      <c r="K49" s="230">
        <f t="shared" si="3"/>
        <v>27.12</v>
      </c>
      <c r="L49" s="6">
        <f t="shared" si="4"/>
      </c>
    </row>
    <row r="50" spans="1:12" s="146" customFormat="1" ht="15" customHeight="1">
      <c r="A50" s="140" t="s">
        <v>169</v>
      </c>
      <c r="B50" s="141" t="s">
        <v>174</v>
      </c>
      <c r="C50" s="142" t="s">
        <v>175</v>
      </c>
      <c r="D50" s="219">
        <v>614</v>
      </c>
      <c r="E50" s="143">
        <v>589</v>
      </c>
      <c r="F50" s="136">
        <f t="shared" si="0"/>
        <v>0.9592833876221498</v>
      </c>
      <c r="G50" s="144">
        <v>120</v>
      </c>
      <c r="H50" s="144">
        <v>52</v>
      </c>
      <c r="I50" s="224">
        <f t="shared" si="2"/>
        <v>442</v>
      </c>
      <c r="J50" s="145">
        <f t="shared" si="1"/>
        <v>614</v>
      </c>
      <c r="K50" s="230">
        <f t="shared" si="3"/>
        <v>28.01</v>
      </c>
      <c r="L50" s="6">
        <f t="shared" si="4"/>
      </c>
    </row>
    <row r="51" spans="1:12" s="147" customFormat="1" ht="15" customHeight="1">
      <c r="A51" s="140" t="s">
        <v>169</v>
      </c>
      <c r="B51" s="141">
        <v>230</v>
      </c>
      <c r="C51" s="142" t="s">
        <v>316</v>
      </c>
      <c r="D51" s="220">
        <v>60</v>
      </c>
      <c r="E51" s="218">
        <v>47</v>
      </c>
      <c r="F51" s="136">
        <f t="shared" si="0"/>
        <v>0.7833333333333333</v>
      </c>
      <c r="G51" s="144">
        <v>35</v>
      </c>
      <c r="H51" s="144">
        <v>5</v>
      </c>
      <c r="I51" s="224">
        <f t="shared" si="2"/>
        <v>20</v>
      </c>
      <c r="J51" s="145">
        <f t="shared" si="1"/>
        <v>60</v>
      </c>
      <c r="K51" s="230">
        <f t="shared" si="3"/>
        <v>66.66</v>
      </c>
      <c r="L51" s="6">
        <f t="shared" si="4"/>
      </c>
    </row>
    <row r="52" spans="1:12" s="147" customFormat="1" ht="15" customHeight="1">
      <c r="A52" s="140"/>
      <c r="B52" s="141"/>
      <c r="C52" s="142"/>
      <c r="D52" s="218"/>
      <c r="E52" s="218"/>
      <c r="F52" s="136"/>
      <c r="G52" s="144"/>
      <c r="H52" s="144"/>
      <c r="I52" s="143"/>
      <c r="J52" s="145"/>
      <c r="K52" s="204"/>
      <c r="L52" s="6"/>
    </row>
    <row r="53" spans="1:12" ht="15.75">
      <c r="A53" s="79" t="s">
        <v>18</v>
      </c>
      <c r="B53" s="79">
        <f>COUNTA(B9:B51)</f>
        <v>43</v>
      </c>
      <c r="C53" s="80"/>
      <c r="D53" s="81">
        <f>SUM(D9:D52)</f>
        <v>35072</v>
      </c>
      <c r="E53" s="81">
        <f>SUM(E9:E52)</f>
        <v>33431</v>
      </c>
      <c r="F53" s="137">
        <f>E53/D53</f>
        <v>0.9532105383211679</v>
      </c>
      <c r="G53" s="82">
        <f>SUM(G9:G52)</f>
        <v>8873</v>
      </c>
      <c r="H53" s="82">
        <f>SUM(H9:H52)</f>
        <v>4313</v>
      </c>
      <c r="I53" s="82">
        <f>SUM(I9:I52)</f>
        <v>21886</v>
      </c>
      <c r="J53" s="82">
        <f>SUM(J9:J52)</f>
        <v>35072</v>
      </c>
      <c r="K53" s="205">
        <f>ROUNDDOWN((G53+H53)/D53*100,2)</f>
        <v>37.59</v>
      </c>
      <c r="L53" s="6">
        <f t="shared" si="4"/>
      </c>
    </row>
    <row r="54" spans="1:11" ht="12.75">
      <c r="A54" s="83"/>
      <c r="B54" s="83"/>
      <c r="C54" s="84"/>
      <c r="D54" s="85"/>
      <c r="E54" s="85"/>
      <c r="F54" s="75"/>
      <c r="G54" s="86"/>
      <c r="H54" s="86"/>
      <c r="I54" s="86"/>
      <c r="J54" s="86"/>
      <c r="K54" s="206"/>
    </row>
  </sheetData>
  <sheetProtection selectLockedCells="1"/>
  <protectedRanges>
    <protectedRange password="DD1E" sqref="F53:F54 G51:H52 I52 D52 E9:F52" name="Enroll.Elig.Data"/>
    <protectedRange password="DD1E" sqref="D51" name="Enroll.Elig.Data_1"/>
    <protectedRange password="DD1E" sqref="D9:D50" name="Enroll.Elig.Data_1_1"/>
  </protectedRanges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3"/>
  <sheetViews>
    <sheetView tabSelected="1" view="pageLayout" zoomScale="90" zoomScaleSheetLayoutView="100" zoomScalePageLayoutView="90" workbookViewId="0" topLeftCell="C34">
      <selection activeCell="L68" sqref="L68"/>
    </sheetView>
  </sheetViews>
  <sheetFormatPr defaultColWidth="8.7109375" defaultRowHeight="12.75"/>
  <cols>
    <col min="1" max="2" width="12.7109375" style="2" customWidth="1"/>
    <col min="3" max="3" width="38.7109375" style="1" customWidth="1"/>
    <col min="4" max="5" width="11.8515625" style="5" customWidth="1"/>
    <col min="6" max="6" width="11.8515625" style="7" customWidth="1"/>
    <col min="7" max="10" width="11.8515625" style="3" customWidth="1"/>
    <col min="11" max="11" width="11.8515625" style="207" customWidth="1"/>
    <col min="12" max="16384" width="8.7109375" style="1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328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4" customFormat="1" ht="48">
      <c r="A8" s="191" t="s">
        <v>0</v>
      </c>
      <c r="B8" s="191" t="s">
        <v>1</v>
      </c>
      <c r="C8" s="191" t="s">
        <v>2</v>
      </c>
      <c r="D8" s="192" t="s">
        <v>260</v>
      </c>
      <c r="E8" s="192" t="s">
        <v>261</v>
      </c>
      <c r="F8" s="193" t="s">
        <v>262</v>
      </c>
      <c r="G8" s="191" t="s">
        <v>3</v>
      </c>
      <c r="H8" s="191" t="s">
        <v>4</v>
      </c>
      <c r="I8" s="191" t="s">
        <v>5</v>
      </c>
      <c r="J8" s="191" t="s">
        <v>6</v>
      </c>
      <c r="K8" s="228" t="s">
        <v>340</v>
      </c>
    </row>
    <row r="9" spans="1:12" s="146" customFormat="1" ht="15" customHeight="1">
      <c r="A9" s="140" t="s">
        <v>90</v>
      </c>
      <c r="B9" s="140" t="s">
        <v>119</v>
      </c>
      <c r="C9" s="179" t="s">
        <v>120</v>
      </c>
      <c r="D9" s="219">
        <v>1473</v>
      </c>
      <c r="E9" s="143">
        <v>1399</v>
      </c>
      <c r="F9" s="180">
        <f aca="true" t="shared" si="0" ref="F9:F54">E9/D9</f>
        <v>0.9497623896809233</v>
      </c>
      <c r="G9" s="144">
        <v>687</v>
      </c>
      <c r="H9" s="144">
        <v>241</v>
      </c>
      <c r="I9" s="224">
        <f>D9-G9-H9</f>
        <v>545</v>
      </c>
      <c r="J9" s="145">
        <f aca="true" t="shared" si="1" ref="J9:J54">G9+H9+I9</f>
        <v>1473</v>
      </c>
      <c r="K9" s="230">
        <f>ROUNDDOWN((G9+H9)/D9*100,2)</f>
        <v>63</v>
      </c>
      <c r="L9" s="6">
        <f>IF(J9=D9,"","ERROR-TOTAL ENROLLED MUST EQUAL TOTAL ELIGIBLES")</f>
      </c>
    </row>
    <row r="10" spans="1:12" s="146" customFormat="1" ht="15" customHeight="1">
      <c r="A10" s="140" t="s">
        <v>90</v>
      </c>
      <c r="B10" s="140" t="s">
        <v>121</v>
      </c>
      <c r="C10" s="179" t="s">
        <v>91</v>
      </c>
      <c r="D10" s="219">
        <v>667</v>
      </c>
      <c r="E10" s="143">
        <v>630</v>
      </c>
      <c r="F10" s="180">
        <f t="shared" si="0"/>
        <v>0.9445277361319341</v>
      </c>
      <c r="G10" s="144">
        <v>261</v>
      </c>
      <c r="H10" s="144">
        <v>50</v>
      </c>
      <c r="I10" s="224">
        <f aca="true" t="shared" si="2" ref="I10:I50">D10-G10-H10</f>
        <v>356</v>
      </c>
      <c r="J10" s="145">
        <f t="shared" si="1"/>
        <v>667</v>
      </c>
      <c r="K10" s="230">
        <f aca="true" t="shared" si="3" ref="K10:K54">ROUNDDOWN((G10+H10)/D10*100,2)</f>
        <v>46.62</v>
      </c>
      <c r="L10" s="6">
        <f aca="true" t="shared" si="4" ref="L10:L52">IF(J10=D10,"","ERROR-TOTAL ENROLLED MUST EQUAL TOTAL ELIGIBLES")</f>
      </c>
    </row>
    <row r="11" spans="1:12" s="146" customFormat="1" ht="15" customHeight="1">
      <c r="A11" s="140" t="s">
        <v>90</v>
      </c>
      <c r="B11" s="140" t="s">
        <v>122</v>
      </c>
      <c r="C11" s="179" t="s">
        <v>92</v>
      </c>
      <c r="D11" s="219">
        <v>2927</v>
      </c>
      <c r="E11" s="143">
        <v>2772</v>
      </c>
      <c r="F11" s="180">
        <f t="shared" si="0"/>
        <v>0.9470447557225828</v>
      </c>
      <c r="G11" s="144">
        <v>1003</v>
      </c>
      <c r="H11" s="144">
        <v>362</v>
      </c>
      <c r="I11" s="224">
        <f t="shared" si="2"/>
        <v>1562</v>
      </c>
      <c r="J11" s="145">
        <f t="shared" si="1"/>
        <v>2927</v>
      </c>
      <c r="K11" s="230">
        <f t="shared" si="3"/>
        <v>46.63</v>
      </c>
      <c r="L11" s="6">
        <f t="shared" si="4"/>
      </c>
    </row>
    <row r="12" spans="1:12" s="146" customFormat="1" ht="15" customHeight="1">
      <c r="A12" s="140" t="s">
        <v>90</v>
      </c>
      <c r="B12" s="140" t="s">
        <v>124</v>
      </c>
      <c r="C12" s="179" t="s">
        <v>125</v>
      </c>
      <c r="D12" s="219">
        <v>1133</v>
      </c>
      <c r="E12" s="143">
        <v>1079</v>
      </c>
      <c r="F12" s="180">
        <f t="shared" si="0"/>
        <v>0.9523389232127096</v>
      </c>
      <c r="G12" s="144">
        <v>510</v>
      </c>
      <c r="H12" s="144">
        <v>155</v>
      </c>
      <c r="I12" s="224">
        <f t="shared" si="2"/>
        <v>468</v>
      </c>
      <c r="J12" s="145">
        <f t="shared" si="1"/>
        <v>1133</v>
      </c>
      <c r="K12" s="230">
        <f t="shared" si="3"/>
        <v>58.69</v>
      </c>
      <c r="L12" s="6">
        <f t="shared" si="4"/>
      </c>
    </row>
    <row r="13" spans="1:12" s="146" customFormat="1" ht="15" customHeight="1">
      <c r="A13" s="140" t="s">
        <v>90</v>
      </c>
      <c r="B13" s="181">
        <v>254</v>
      </c>
      <c r="C13" s="179" t="s">
        <v>123</v>
      </c>
      <c r="D13" s="219">
        <v>750</v>
      </c>
      <c r="E13" s="143">
        <v>704</v>
      </c>
      <c r="F13" s="180">
        <f t="shared" si="0"/>
        <v>0.9386666666666666</v>
      </c>
      <c r="G13" s="144">
        <v>300</v>
      </c>
      <c r="H13" s="144">
        <v>70</v>
      </c>
      <c r="I13" s="224">
        <f t="shared" si="2"/>
        <v>380</v>
      </c>
      <c r="J13" s="145">
        <f t="shared" si="1"/>
        <v>750</v>
      </c>
      <c r="K13" s="230">
        <f t="shared" si="3"/>
        <v>49.33</v>
      </c>
      <c r="L13" s="6">
        <f t="shared" si="4"/>
      </c>
    </row>
    <row r="14" spans="1:12" s="146" customFormat="1" ht="15" customHeight="1">
      <c r="A14" s="140" t="s">
        <v>90</v>
      </c>
      <c r="B14" s="140" t="s">
        <v>225</v>
      </c>
      <c r="C14" s="179" t="s">
        <v>93</v>
      </c>
      <c r="D14" s="219">
        <v>966</v>
      </c>
      <c r="E14" s="143">
        <v>928</v>
      </c>
      <c r="F14" s="180">
        <f t="shared" si="0"/>
        <v>0.9606625258799172</v>
      </c>
      <c r="G14" s="144">
        <v>285</v>
      </c>
      <c r="H14" s="144">
        <v>87</v>
      </c>
      <c r="I14" s="224">
        <f t="shared" si="2"/>
        <v>594</v>
      </c>
      <c r="J14" s="145">
        <f t="shared" si="1"/>
        <v>966</v>
      </c>
      <c r="K14" s="230">
        <f t="shared" si="3"/>
        <v>38.5</v>
      </c>
      <c r="L14" s="6">
        <f t="shared" si="4"/>
      </c>
    </row>
    <row r="15" spans="1:12" s="146" customFormat="1" ht="15" customHeight="1">
      <c r="A15" s="140" t="s">
        <v>90</v>
      </c>
      <c r="B15" s="140" t="s">
        <v>226</v>
      </c>
      <c r="C15" s="179" t="s">
        <v>94</v>
      </c>
      <c r="D15" s="219">
        <v>824</v>
      </c>
      <c r="E15" s="143">
        <v>791</v>
      </c>
      <c r="F15" s="180">
        <f t="shared" si="0"/>
        <v>0.9599514563106796</v>
      </c>
      <c r="G15" s="144">
        <v>239</v>
      </c>
      <c r="H15" s="144">
        <v>103</v>
      </c>
      <c r="I15" s="224">
        <f t="shared" si="2"/>
        <v>482</v>
      </c>
      <c r="J15" s="145">
        <f t="shared" si="1"/>
        <v>824</v>
      </c>
      <c r="K15" s="230">
        <f t="shared" si="3"/>
        <v>41.5</v>
      </c>
      <c r="L15" s="6">
        <f t="shared" si="4"/>
      </c>
    </row>
    <row r="16" spans="1:12" s="146" customFormat="1" ht="15" customHeight="1">
      <c r="A16" s="140" t="s">
        <v>90</v>
      </c>
      <c r="B16" s="140" t="s">
        <v>227</v>
      </c>
      <c r="C16" s="179" t="s">
        <v>95</v>
      </c>
      <c r="D16" s="219">
        <v>1004</v>
      </c>
      <c r="E16" s="143">
        <v>910</v>
      </c>
      <c r="F16" s="180">
        <f t="shared" si="0"/>
        <v>0.9063745019920318</v>
      </c>
      <c r="G16" s="144">
        <v>781</v>
      </c>
      <c r="H16" s="144">
        <v>75</v>
      </c>
      <c r="I16" s="224">
        <f t="shared" si="2"/>
        <v>148</v>
      </c>
      <c r="J16" s="145">
        <f t="shared" si="1"/>
        <v>1004</v>
      </c>
      <c r="K16" s="230">
        <f t="shared" si="3"/>
        <v>85.25</v>
      </c>
      <c r="L16" s="6">
        <f t="shared" si="4"/>
      </c>
    </row>
    <row r="17" spans="1:12" s="146" customFormat="1" ht="15" customHeight="1">
      <c r="A17" s="140" t="s">
        <v>90</v>
      </c>
      <c r="B17" s="140" t="s">
        <v>228</v>
      </c>
      <c r="C17" s="179" t="s">
        <v>96</v>
      </c>
      <c r="D17" s="219">
        <v>669</v>
      </c>
      <c r="E17" s="143">
        <v>599</v>
      </c>
      <c r="F17" s="180">
        <f t="shared" si="0"/>
        <v>0.8953662182361734</v>
      </c>
      <c r="G17" s="144">
        <v>537</v>
      </c>
      <c r="H17" s="144">
        <v>50</v>
      </c>
      <c r="I17" s="224">
        <f t="shared" si="2"/>
        <v>82</v>
      </c>
      <c r="J17" s="145">
        <f t="shared" si="1"/>
        <v>669</v>
      </c>
      <c r="K17" s="230">
        <f t="shared" si="3"/>
        <v>87.74</v>
      </c>
      <c r="L17" s="6">
        <f t="shared" si="4"/>
      </c>
    </row>
    <row r="18" spans="1:12" s="146" customFormat="1" ht="15" customHeight="1">
      <c r="A18" s="140" t="s">
        <v>90</v>
      </c>
      <c r="B18" s="140" t="s">
        <v>229</v>
      </c>
      <c r="C18" s="179" t="s">
        <v>97</v>
      </c>
      <c r="D18" s="219">
        <v>579</v>
      </c>
      <c r="E18" s="143">
        <v>540</v>
      </c>
      <c r="F18" s="180">
        <f t="shared" si="0"/>
        <v>0.9326424870466321</v>
      </c>
      <c r="G18" s="144">
        <v>215</v>
      </c>
      <c r="H18" s="144">
        <v>71</v>
      </c>
      <c r="I18" s="224">
        <f t="shared" si="2"/>
        <v>293</v>
      </c>
      <c r="J18" s="145">
        <f t="shared" si="1"/>
        <v>579</v>
      </c>
      <c r="K18" s="230">
        <f t="shared" si="3"/>
        <v>49.39</v>
      </c>
      <c r="L18" s="6">
        <f t="shared" si="4"/>
      </c>
    </row>
    <row r="19" spans="1:12" s="146" customFormat="1" ht="15" customHeight="1">
      <c r="A19" s="140" t="s">
        <v>90</v>
      </c>
      <c r="B19" s="140" t="s">
        <v>230</v>
      </c>
      <c r="C19" s="179" t="s">
        <v>98</v>
      </c>
      <c r="D19" s="219">
        <v>469</v>
      </c>
      <c r="E19" s="143">
        <v>458</v>
      </c>
      <c r="F19" s="180">
        <f t="shared" si="0"/>
        <v>0.976545842217484</v>
      </c>
      <c r="G19" s="144">
        <v>148</v>
      </c>
      <c r="H19" s="144">
        <v>29</v>
      </c>
      <c r="I19" s="224">
        <f t="shared" si="2"/>
        <v>292</v>
      </c>
      <c r="J19" s="145">
        <f t="shared" si="1"/>
        <v>469</v>
      </c>
      <c r="K19" s="230">
        <f t="shared" si="3"/>
        <v>37.73</v>
      </c>
      <c r="L19" s="6">
        <f t="shared" si="4"/>
      </c>
    </row>
    <row r="20" spans="1:12" s="146" customFormat="1" ht="15" customHeight="1">
      <c r="A20" s="140" t="s">
        <v>90</v>
      </c>
      <c r="B20" s="140" t="s">
        <v>231</v>
      </c>
      <c r="C20" s="179" t="s">
        <v>99</v>
      </c>
      <c r="D20" s="219">
        <v>988</v>
      </c>
      <c r="E20" s="143">
        <v>899</v>
      </c>
      <c r="F20" s="180">
        <f t="shared" si="0"/>
        <v>0.909919028340081</v>
      </c>
      <c r="G20" s="144">
        <v>828</v>
      </c>
      <c r="H20" s="144">
        <v>61</v>
      </c>
      <c r="I20" s="224">
        <f t="shared" si="2"/>
        <v>99</v>
      </c>
      <c r="J20" s="145">
        <f>G20+H20+I20</f>
        <v>988</v>
      </c>
      <c r="K20" s="230">
        <f t="shared" si="3"/>
        <v>89.97</v>
      </c>
      <c r="L20" s="6">
        <f t="shared" si="4"/>
      </c>
    </row>
    <row r="21" spans="1:12" s="146" customFormat="1" ht="15" customHeight="1">
      <c r="A21" s="140" t="s">
        <v>90</v>
      </c>
      <c r="B21" s="140" t="s">
        <v>232</v>
      </c>
      <c r="C21" s="179" t="s">
        <v>129</v>
      </c>
      <c r="D21" s="219">
        <v>455</v>
      </c>
      <c r="E21" s="143">
        <v>412</v>
      </c>
      <c r="F21" s="180">
        <f t="shared" si="0"/>
        <v>0.9054945054945055</v>
      </c>
      <c r="G21" s="144">
        <v>347</v>
      </c>
      <c r="H21" s="144">
        <v>48</v>
      </c>
      <c r="I21" s="224">
        <f t="shared" si="2"/>
        <v>60</v>
      </c>
      <c r="J21" s="145">
        <f t="shared" si="1"/>
        <v>455</v>
      </c>
      <c r="K21" s="230">
        <f t="shared" si="3"/>
        <v>86.81</v>
      </c>
      <c r="L21" s="6">
        <f t="shared" si="4"/>
      </c>
    </row>
    <row r="22" spans="1:12" s="146" customFormat="1" ht="15" customHeight="1">
      <c r="A22" s="140" t="s">
        <v>90</v>
      </c>
      <c r="B22" s="140" t="s">
        <v>233</v>
      </c>
      <c r="C22" s="179" t="s">
        <v>130</v>
      </c>
      <c r="D22" s="219">
        <v>985</v>
      </c>
      <c r="E22" s="143">
        <v>963</v>
      </c>
      <c r="F22" s="180">
        <f t="shared" si="0"/>
        <v>0.9776649746192894</v>
      </c>
      <c r="G22" s="144">
        <v>680</v>
      </c>
      <c r="H22" s="144">
        <v>91</v>
      </c>
      <c r="I22" s="224">
        <f t="shared" si="2"/>
        <v>214</v>
      </c>
      <c r="J22" s="145">
        <f t="shared" si="1"/>
        <v>985</v>
      </c>
      <c r="K22" s="230">
        <f t="shared" si="3"/>
        <v>78.27</v>
      </c>
      <c r="L22" s="6">
        <f t="shared" si="4"/>
      </c>
    </row>
    <row r="23" spans="1:12" s="146" customFormat="1" ht="15" customHeight="1">
      <c r="A23" s="140" t="s">
        <v>90</v>
      </c>
      <c r="B23" s="140" t="s">
        <v>234</v>
      </c>
      <c r="C23" s="179" t="s">
        <v>100</v>
      </c>
      <c r="D23" s="219">
        <v>442</v>
      </c>
      <c r="E23" s="143">
        <v>418</v>
      </c>
      <c r="F23" s="180">
        <f t="shared" si="0"/>
        <v>0.9457013574660633</v>
      </c>
      <c r="G23" s="144">
        <v>122</v>
      </c>
      <c r="H23" s="144">
        <v>44</v>
      </c>
      <c r="I23" s="224">
        <f t="shared" si="2"/>
        <v>276</v>
      </c>
      <c r="J23" s="145">
        <f t="shared" si="1"/>
        <v>442</v>
      </c>
      <c r="K23" s="230">
        <f t="shared" si="3"/>
        <v>37.55</v>
      </c>
      <c r="L23" s="6">
        <f t="shared" si="4"/>
      </c>
    </row>
    <row r="24" spans="1:12" s="146" customFormat="1" ht="15" customHeight="1">
      <c r="A24" s="140" t="s">
        <v>90</v>
      </c>
      <c r="B24" s="181">
        <v>265</v>
      </c>
      <c r="C24" s="179" t="s">
        <v>131</v>
      </c>
      <c r="D24" s="219">
        <v>564</v>
      </c>
      <c r="E24" s="143">
        <v>530</v>
      </c>
      <c r="F24" s="180">
        <f t="shared" si="0"/>
        <v>0.9397163120567376</v>
      </c>
      <c r="G24" s="144">
        <v>209</v>
      </c>
      <c r="H24" s="144">
        <v>72</v>
      </c>
      <c r="I24" s="224">
        <f t="shared" si="2"/>
        <v>283</v>
      </c>
      <c r="J24" s="145">
        <f t="shared" si="1"/>
        <v>564</v>
      </c>
      <c r="K24" s="230">
        <f t="shared" si="3"/>
        <v>49.82</v>
      </c>
      <c r="L24" s="6">
        <f t="shared" si="4"/>
      </c>
    </row>
    <row r="25" spans="1:12" s="146" customFormat="1" ht="15" customHeight="1">
      <c r="A25" s="140" t="s">
        <v>90</v>
      </c>
      <c r="B25" s="181">
        <v>266</v>
      </c>
      <c r="C25" s="179" t="s">
        <v>101</v>
      </c>
      <c r="D25" s="219">
        <v>1736</v>
      </c>
      <c r="E25" s="143">
        <v>1661</v>
      </c>
      <c r="F25" s="180">
        <f t="shared" si="0"/>
        <v>0.9567972350230415</v>
      </c>
      <c r="G25" s="144">
        <v>387</v>
      </c>
      <c r="H25" s="144">
        <v>125</v>
      </c>
      <c r="I25" s="224">
        <f t="shared" si="2"/>
        <v>1224</v>
      </c>
      <c r="J25" s="145">
        <f t="shared" si="1"/>
        <v>1736</v>
      </c>
      <c r="K25" s="230">
        <f t="shared" si="3"/>
        <v>29.49</v>
      </c>
      <c r="L25" s="6">
        <f t="shared" si="4"/>
      </c>
    </row>
    <row r="26" spans="1:12" s="146" customFormat="1" ht="15" customHeight="1">
      <c r="A26" s="140" t="s">
        <v>90</v>
      </c>
      <c r="B26" s="140" t="s">
        <v>235</v>
      </c>
      <c r="C26" s="179" t="s">
        <v>102</v>
      </c>
      <c r="D26" s="219">
        <v>454</v>
      </c>
      <c r="E26" s="143">
        <v>440</v>
      </c>
      <c r="F26" s="180">
        <f t="shared" si="0"/>
        <v>0.9691629955947136</v>
      </c>
      <c r="G26" s="144">
        <v>132</v>
      </c>
      <c r="H26" s="144">
        <v>25</v>
      </c>
      <c r="I26" s="224">
        <f t="shared" si="2"/>
        <v>297</v>
      </c>
      <c r="J26" s="145">
        <f t="shared" si="1"/>
        <v>454</v>
      </c>
      <c r="K26" s="230">
        <f t="shared" si="3"/>
        <v>34.58</v>
      </c>
      <c r="L26" s="6">
        <f t="shared" si="4"/>
      </c>
    </row>
    <row r="27" spans="1:12" s="146" customFormat="1" ht="15" customHeight="1">
      <c r="A27" s="140" t="s">
        <v>90</v>
      </c>
      <c r="B27" s="140" t="s">
        <v>236</v>
      </c>
      <c r="C27" s="179" t="s">
        <v>103</v>
      </c>
      <c r="D27" s="219">
        <v>412</v>
      </c>
      <c r="E27" s="143">
        <v>397</v>
      </c>
      <c r="F27" s="180">
        <f t="shared" si="0"/>
        <v>0.9635922330097088</v>
      </c>
      <c r="G27" s="144">
        <v>135</v>
      </c>
      <c r="H27" s="144">
        <v>94</v>
      </c>
      <c r="I27" s="224">
        <f t="shared" si="2"/>
        <v>183</v>
      </c>
      <c r="J27" s="145">
        <f t="shared" si="1"/>
        <v>412</v>
      </c>
      <c r="K27" s="230">
        <f t="shared" si="3"/>
        <v>55.58</v>
      </c>
      <c r="L27" s="6">
        <f t="shared" si="4"/>
      </c>
    </row>
    <row r="28" spans="1:12" s="146" customFormat="1" ht="15" customHeight="1">
      <c r="A28" s="140" t="s">
        <v>90</v>
      </c>
      <c r="B28" s="140" t="s">
        <v>237</v>
      </c>
      <c r="C28" s="179" t="s">
        <v>104</v>
      </c>
      <c r="D28" s="219">
        <v>639</v>
      </c>
      <c r="E28" s="143">
        <v>590</v>
      </c>
      <c r="F28" s="180">
        <f t="shared" si="0"/>
        <v>0.9233176838810642</v>
      </c>
      <c r="G28" s="144">
        <v>311</v>
      </c>
      <c r="H28" s="144">
        <v>84</v>
      </c>
      <c r="I28" s="224">
        <f t="shared" si="2"/>
        <v>244</v>
      </c>
      <c r="J28" s="145">
        <f t="shared" si="1"/>
        <v>639</v>
      </c>
      <c r="K28" s="230">
        <f t="shared" si="3"/>
        <v>61.81</v>
      </c>
      <c r="L28" s="6">
        <f t="shared" si="4"/>
      </c>
    </row>
    <row r="29" spans="1:12" s="146" customFormat="1" ht="15" customHeight="1">
      <c r="A29" s="140" t="s">
        <v>90</v>
      </c>
      <c r="B29" s="140" t="s">
        <v>238</v>
      </c>
      <c r="C29" s="179" t="s">
        <v>132</v>
      </c>
      <c r="D29" s="219">
        <v>619</v>
      </c>
      <c r="E29" s="143">
        <v>567</v>
      </c>
      <c r="F29" s="180">
        <f t="shared" si="0"/>
        <v>0.9159935379644588</v>
      </c>
      <c r="G29" s="144">
        <v>515</v>
      </c>
      <c r="H29" s="144">
        <v>31</v>
      </c>
      <c r="I29" s="224">
        <f t="shared" si="2"/>
        <v>73</v>
      </c>
      <c r="J29" s="145">
        <f t="shared" si="1"/>
        <v>619</v>
      </c>
      <c r="K29" s="230">
        <f t="shared" si="3"/>
        <v>88.2</v>
      </c>
      <c r="L29" s="6">
        <f t="shared" si="4"/>
      </c>
    </row>
    <row r="30" spans="1:12" s="146" customFormat="1" ht="15" customHeight="1">
      <c r="A30" s="140" t="s">
        <v>90</v>
      </c>
      <c r="B30" s="140" t="s">
        <v>239</v>
      </c>
      <c r="C30" s="179" t="s">
        <v>105</v>
      </c>
      <c r="D30" s="219">
        <v>926</v>
      </c>
      <c r="E30" s="143">
        <v>846</v>
      </c>
      <c r="F30" s="180">
        <f t="shared" si="0"/>
        <v>0.9136069114470843</v>
      </c>
      <c r="G30" s="144">
        <v>597</v>
      </c>
      <c r="H30" s="144">
        <v>102</v>
      </c>
      <c r="I30" s="224">
        <f t="shared" si="2"/>
        <v>227</v>
      </c>
      <c r="J30" s="145">
        <f t="shared" si="1"/>
        <v>926</v>
      </c>
      <c r="K30" s="230">
        <f t="shared" si="3"/>
        <v>75.48</v>
      </c>
      <c r="L30" s="6">
        <f t="shared" si="4"/>
      </c>
    </row>
    <row r="31" spans="1:12" s="146" customFormat="1" ht="15" customHeight="1">
      <c r="A31" s="140" t="s">
        <v>90</v>
      </c>
      <c r="B31" s="140" t="s">
        <v>240</v>
      </c>
      <c r="C31" s="179" t="s">
        <v>106</v>
      </c>
      <c r="D31" s="219">
        <v>1850</v>
      </c>
      <c r="E31" s="143">
        <v>1568</v>
      </c>
      <c r="F31" s="180">
        <f t="shared" si="0"/>
        <v>0.8475675675675676</v>
      </c>
      <c r="G31" s="144">
        <v>1087</v>
      </c>
      <c r="H31" s="144">
        <v>143</v>
      </c>
      <c r="I31" s="224">
        <f t="shared" si="2"/>
        <v>620</v>
      </c>
      <c r="J31" s="145">
        <f t="shared" si="1"/>
        <v>1850</v>
      </c>
      <c r="K31" s="230">
        <f t="shared" si="3"/>
        <v>66.48</v>
      </c>
      <c r="L31" s="6">
        <f t="shared" si="4"/>
      </c>
    </row>
    <row r="32" spans="1:12" s="146" customFormat="1" ht="15" customHeight="1">
      <c r="A32" s="140" t="s">
        <v>90</v>
      </c>
      <c r="B32" s="140" t="s">
        <v>241</v>
      </c>
      <c r="C32" s="179" t="s">
        <v>133</v>
      </c>
      <c r="D32" s="219">
        <v>958</v>
      </c>
      <c r="E32" s="143">
        <v>845</v>
      </c>
      <c r="F32" s="180">
        <f t="shared" si="0"/>
        <v>0.8820459290187892</v>
      </c>
      <c r="G32" s="144">
        <v>720</v>
      </c>
      <c r="H32" s="144">
        <v>70</v>
      </c>
      <c r="I32" s="224">
        <f t="shared" si="2"/>
        <v>168</v>
      </c>
      <c r="J32" s="145">
        <f t="shared" si="1"/>
        <v>958</v>
      </c>
      <c r="K32" s="230">
        <f t="shared" si="3"/>
        <v>82.46</v>
      </c>
      <c r="L32" s="6">
        <f t="shared" si="4"/>
      </c>
    </row>
    <row r="33" spans="1:12" s="146" customFormat="1" ht="15" customHeight="1">
      <c r="A33" s="140" t="s">
        <v>90</v>
      </c>
      <c r="B33" s="140" t="s">
        <v>242</v>
      </c>
      <c r="C33" s="179" t="s">
        <v>134</v>
      </c>
      <c r="D33" s="219">
        <v>1134</v>
      </c>
      <c r="E33" s="143">
        <v>1061</v>
      </c>
      <c r="F33" s="180">
        <f t="shared" si="0"/>
        <v>0.935626102292769</v>
      </c>
      <c r="G33" s="144">
        <v>928</v>
      </c>
      <c r="H33" s="144">
        <v>106</v>
      </c>
      <c r="I33" s="224">
        <f t="shared" si="2"/>
        <v>100</v>
      </c>
      <c r="J33" s="145">
        <f t="shared" si="1"/>
        <v>1134</v>
      </c>
      <c r="K33" s="230">
        <f t="shared" si="3"/>
        <v>91.18</v>
      </c>
      <c r="L33" s="6">
        <f t="shared" si="4"/>
      </c>
    </row>
    <row r="34" spans="1:12" s="146" customFormat="1" ht="15" customHeight="1">
      <c r="A34" s="140" t="s">
        <v>90</v>
      </c>
      <c r="B34" s="140" t="s">
        <v>243</v>
      </c>
      <c r="C34" s="179" t="s">
        <v>107</v>
      </c>
      <c r="D34" s="219">
        <v>815</v>
      </c>
      <c r="E34" s="143">
        <v>775</v>
      </c>
      <c r="F34" s="180">
        <f t="shared" si="0"/>
        <v>0.950920245398773</v>
      </c>
      <c r="G34" s="144">
        <v>489</v>
      </c>
      <c r="H34" s="144">
        <v>109</v>
      </c>
      <c r="I34" s="224">
        <f t="shared" si="2"/>
        <v>217</v>
      </c>
      <c r="J34" s="145">
        <f t="shared" si="1"/>
        <v>815</v>
      </c>
      <c r="K34" s="230">
        <f t="shared" si="3"/>
        <v>73.37</v>
      </c>
      <c r="L34" s="6">
        <f t="shared" si="4"/>
      </c>
    </row>
    <row r="35" spans="1:12" s="146" customFormat="1" ht="15" customHeight="1">
      <c r="A35" s="140" t="s">
        <v>90</v>
      </c>
      <c r="B35" s="181">
        <v>277</v>
      </c>
      <c r="C35" s="179" t="s">
        <v>108</v>
      </c>
      <c r="D35" s="219">
        <v>2485</v>
      </c>
      <c r="E35" s="143">
        <v>2376</v>
      </c>
      <c r="F35" s="180">
        <f t="shared" si="0"/>
        <v>0.9561368209255533</v>
      </c>
      <c r="G35" s="144">
        <v>1048</v>
      </c>
      <c r="H35" s="144">
        <v>334</v>
      </c>
      <c r="I35" s="224">
        <f t="shared" si="2"/>
        <v>1103</v>
      </c>
      <c r="J35" s="145">
        <f t="shared" si="1"/>
        <v>2485</v>
      </c>
      <c r="K35" s="230">
        <f t="shared" si="3"/>
        <v>55.61</v>
      </c>
      <c r="L35" s="6">
        <f t="shared" si="4"/>
      </c>
    </row>
    <row r="36" spans="1:12" s="146" customFormat="1" ht="15" customHeight="1">
      <c r="A36" s="140" t="s">
        <v>90</v>
      </c>
      <c r="B36" s="140" t="s">
        <v>244</v>
      </c>
      <c r="C36" s="179" t="s">
        <v>135</v>
      </c>
      <c r="D36" s="219">
        <v>1322</v>
      </c>
      <c r="E36" s="143">
        <v>1259</v>
      </c>
      <c r="F36" s="180">
        <f t="shared" si="0"/>
        <v>0.9523449319213313</v>
      </c>
      <c r="G36" s="144">
        <v>694</v>
      </c>
      <c r="H36" s="144">
        <v>174</v>
      </c>
      <c r="I36" s="224">
        <f t="shared" si="2"/>
        <v>454</v>
      </c>
      <c r="J36" s="145">
        <f t="shared" si="1"/>
        <v>1322</v>
      </c>
      <c r="K36" s="230">
        <f t="shared" si="3"/>
        <v>65.65</v>
      </c>
      <c r="L36" s="6">
        <f t="shared" si="4"/>
      </c>
    </row>
    <row r="37" spans="1:12" s="146" customFormat="1" ht="15" customHeight="1">
      <c r="A37" s="140" t="s">
        <v>90</v>
      </c>
      <c r="B37" s="140" t="s">
        <v>245</v>
      </c>
      <c r="C37" s="179" t="s">
        <v>127</v>
      </c>
      <c r="D37" s="219">
        <v>870</v>
      </c>
      <c r="E37" s="143">
        <v>830</v>
      </c>
      <c r="F37" s="180">
        <f t="shared" si="0"/>
        <v>0.9540229885057471</v>
      </c>
      <c r="G37" s="144">
        <v>348</v>
      </c>
      <c r="H37" s="144">
        <v>112</v>
      </c>
      <c r="I37" s="224">
        <f t="shared" si="2"/>
        <v>410</v>
      </c>
      <c r="J37" s="145">
        <f t="shared" si="1"/>
        <v>870</v>
      </c>
      <c r="K37" s="230">
        <f t="shared" si="3"/>
        <v>52.87</v>
      </c>
      <c r="L37" s="6">
        <f t="shared" si="4"/>
      </c>
    </row>
    <row r="38" spans="1:12" s="146" customFormat="1" ht="15" customHeight="1">
      <c r="A38" s="140" t="s">
        <v>90</v>
      </c>
      <c r="B38" s="140" t="s">
        <v>246</v>
      </c>
      <c r="C38" s="179" t="s">
        <v>126</v>
      </c>
      <c r="D38" s="219">
        <v>1434</v>
      </c>
      <c r="E38" s="143">
        <v>1376</v>
      </c>
      <c r="F38" s="180">
        <f t="shared" si="0"/>
        <v>0.9595536959553695</v>
      </c>
      <c r="G38" s="144">
        <v>344</v>
      </c>
      <c r="H38" s="144">
        <v>148</v>
      </c>
      <c r="I38" s="224">
        <f t="shared" si="2"/>
        <v>942</v>
      </c>
      <c r="J38" s="145">
        <f t="shared" si="1"/>
        <v>1434</v>
      </c>
      <c r="K38" s="230">
        <f t="shared" si="3"/>
        <v>34.3</v>
      </c>
      <c r="L38" s="6">
        <f t="shared" si="4"/>
      </c>
    </row>
    <row r="39" spans="1:12" s="146" customFormat="1" ht="15" customHeight="1">
      <c r="A39" s="140" t="s">
        <v>90</v>
      </c>
      <c r="B39" s="140" t="s">
        <v>247</v>
      </c>
      <c r="C39" s="179" t="s">
        <v>109</v>
      </c>
      <c r="D39" s="219">
        <v>688</v>
      </c>
      <c r="E39" s="143">
        <v>657</v>
      </c>
      <c r="F39" s="180">
        <f t="shared" si="0"/>
        <v>0.9549418604651163</v>
      </c>
      <c r="G39" s="144">
        <v>382</v>
      </c>
      <c r="H39" s="144">
        <v>97</v>
      </c>
      <c r="I39" s="224">
        <f t="shared" si="2"/>
        <v>209</v>
      </c>
      <c r="J39" s="145">
        <f t="shared" si="1"/>
        <v>688</v>
      </c>
      <c r="K39" s="230">
        <f t="shared" si="3"/>
        <v>69.62</v>
      </c>
      <c r="L39" s="6">
        <f t="shared" si="4"/>
      </c>
    </row>
    <row r="40" spans="1:12" s="146" customFormat="1" ht="15" customHeight="1">
      <c r="A40" s="140" t="s">
        <v>90</v>
      </c>
      <c r="B40" s="140" t="s">
        <v>248</v>
      </c>
      <c r="C40" s="179" t="s">
        <v>128</v>
      </c>
      <c r="D40" s="219">
        <v>1176</v>
      </c>
      <c r="E40" s="143">
        <v>1120</v>
      </c>
      <c r="F40" s="180">
        <f t="shared" si="0"/>
        <v>0.9523809523809523</v>
      </c>
      <c r="G40" s="144">
        <v>403</v>
      </c>
      <c r="H40" s="144">
        <v>131</v>
      </c>
      <c r="I40" s="224">
        <f t="shared" si="2"/>
        <v>642</v>
      </c>
      <c r="J40" s="145">
        <f t="shared" si="1"/>
        <v>1176</v>
      </c>
      <c r="K40" s="230">
        <f t="shared" si="3"/>
        <v>45.4</v>
      </c>
      <c r="L40" s="6">
        <f t="shared" si="4"/>
      </c>
    </row>
    <row r="41" spans="1:12" s="146" customFormat="1" ht="15" customHeight="1">
      <c r="A41" s="140" t="s">
        <v>90</v>
      </c>
      <c r="B41" s="140" t="s">
        <v>249</v>
      </c>
      <c r="C41" s="179" t="s">
        <v>110</v>
      </c>
      <c r="D41" s="219">
        <v>758</v>
      </c>
      <c r="E41" s="143">
        <v>722</v>
      </c>
      <c r="F41" s="180">
        <f t="shared" si="0"/>
        <v>0.9525065963060686</v>
      </c>
      <c r="G41" s="144">
        <v>201</v>
      </c>
      <c r="H41" s="144">
        <v>91</v>
      </c>
      <c r="I41" s="224">
        <f t="shared" si="2"/>
        <v>466</v>
      </c>
      <c r="J41" s="145">
        <f t="shared" si="1"/>
        <v>758</v>
      </c>
      <c r="K41" s="230">
        <f t="shared" si="3"/>
        <v>38.52</v>
      </c>
      <c r="L41" s="6">
        <f t="shared" si="4"/>
      </c>
    </row>
    <row r="42" spans="1:12" s="146" customFormat="1" ht="15" customHeight="1">
      <c r="A42" s="140" t="s">
        <v>90</v>
      </c>
      <c r="B42" s="140" t="s">
        <v>250</v>
      </c>
      <c r="C42" s="179" t="s">
        <v>111</v>
      </c>
      <c r="D42" s="219">
        <v>421</v>
      </c>
      <c r="E42" s="143">
        <v>415</v>
      </c>
      <c r="F42" s="180">
        <f t="shared" si="0"/>
        <v>0.9857482185273159</v>
      </c>
      <c r="G42" s="144">
        <v>60</v>
      </c>
      <c r="H42" s="144">
        <v>9</v>
      </c>
      <c r="I42" s="224">
        <f t="shared" si="2"/>
        <v>352</v>
      </c>
      <c r="J42" s="145">
        <f t="shared" si="1"/>
        <v>421</v>
      </c>
      <c r="K42" s="230">
        <f t="shared" si="3"/>
        <v>16.38</v>
      </c>
      <c r="L42" s="6">
        <f t="shared" si="4"/>
      </c>
    </row>
    <row r="43" spans="1:12" s="146" customFormat="1" ht="15" customHeight="1">
      <c r="A43" s="140" t="s">
        <v>90</v>
      </c>
      <c r="B43" s="140" t="s">
        <v>251</v>
      </c>
      <c r="C43" s="179" t="s">
        <v>112</v>
      </c>
      <c r="D43" s="219">
        <v>681</v>
      </c>
      <c r="E43" s="143">
        <v>630</v>
      </c>
      <c r="F43" s="180">
        <f t="shared" si="0"/>
        <v>0.9251101321585903</v>
      </c>
      <c r="G43" s="144">
        <v>277</v>
      </c>
      <c r="H43" s="144">
        <v>85</v>
      </c>
      <c r="I43" s="224">
        <f t="shared" si="2"/>
        <v>319</v>
      </c>
      <c r="J43" s="145">
        <f t="shared" si="1"/>
        <v>681</v>
      </c>
      <c r="K43" s="230">
        <f t="shared" si="3"/>
        <v>53.15</v>
      </c>
      <c r="L43" s="6">
        <f t="shared" si="4"/>
      </c>
    </row>
    <row r="44" spans="1:12" s="146" customFormat="1" ht="15" customHeight="1">
      <c r="A44" s="140" t="s">
        <v>90</v>
      </c>
      <c r="B44" s="181">
        <v>287</v>
      </c>
      <c r="C44" s="179" t="s">
        <v>113</v>
      </c>
      <c r="D44" s="219">
        <v>1019</v>
      </c>
      <c r="E44" s="143">
        <v>980</v>
      </c>
      <c r="F44" s="180">
        <f t="shared" si="0"/>
        <v>0.9617271835132483</v>
      </c>
      <c r="G44" s="144">
        <v>327</v>
      </c>
      <c r="H44" s="144">
        <v>127</v>
      </c>
      <c r="I44" s="224">
        <f t="shared" si="2"/>
        <v>565</v>
      </c>
      <c r="J44" s="145">
        <f t="shared" si="1"/>
        <v>1019</v>
      </c>
      <c r="K44" s="230">
        <f t="shared" si="3"/>
        <v>44.55</v>
      </c>
      <c r="L44" s="6">
        <f t="shared" si="4"/>
      </c>
    </row>
    <row r="45" spans="1:12" s="146" customFormat="1" ht="15" customHeight="1">
      <c r="A45" s="140" t="s">
        <v>90</v>
      </c>
      <c r="B45" s="140" t="s">
        <v>252</v>
      </c>
      <c r="C45" s="179" t="s">
        <v>114</v>
      </c>
      <c r="D45" s="219">
        <v>572</v>
      </c>
      <c r="E45" s="143">
        <v>541</v>
      </c>
      <c r="F45" s="180">
        <f t="shared" si="0"/>
        <v>0.9458041958041958</v>
      </c>
      <c r="G45" s="144">
        <v>204</v>
      </c>
      <c r="H45" s="144">
        <v>71</v>
      </c>
      <c r="I45" s="224">
        <f t="shared" si="2"/>
        <v>297</v>
      </c>
      <c r="J45" s="145">
        <f t="shared" si="1"/>
        <v>572</v>
      </c>
      <c r="K45" s="230">
        <f t="shared" si="3"/>
        <v>48.07</v>
      </c>
      <c r="L45" s="6">
        <f t="shared" si="4"/>
      </c>
    </row>
    <row r="46" spans="1:12" s="146" customFormat="1" ht="15" customHeight="1">
      <c r="A46" s="140" t="s">
        <v>90</v>
      </c>
      <c r="B46" s="140" t="s">
        <v>253</v>
      </c>
      <c r="C46" s="179" t="s">
        <v>115</v>
      </c>
      <c r="D46" s="219">
        <v>654</v>
      </c>
      <c r="E46" s="143">
        <v>624</v>
      </c>
      <c r="F46" s="180">
        <f t="shared" si="0"/>
        <v>0.9541284403669725</v>
      </c>
      <c r="G46" s="144">
        <v>206</v>
      </c>
      <c r="H46" s="144">
        <v>51</v>
      </c>
      <c r="I46" s="224">
        <f t="shared" si="2"/>
        <v>397</v>
      </c>
      <c r="J46" s="145">
        <f t="shared" si="1"/>
        <v>654</v>
      </c>
      <c r="K46" s="230">
        <f t="shared" si="3"/>
        <v>39.29</v>
      </c>
      <c r="L46" s="6">
        <f t="shared" si="4"/>
      </c>
    </row>
    <row r="47" spans="1:12" s="146" customFormat="1" ht="15" customHeight="1">
      <c r="A47" s="140" t="s">
        <v>90</v>
      </c>
      <c r="B47" s="140" t="s">
        <v>254</v>
      </c>
      <c r="C47" s="179" t="s">
        <v>116</v>
      </c>
      <c r="D47" s="219">
        <v>1548</v>
      </c>
      <c r="E47" s="143">
        <v>1476</v>
      </c>
      <c r="F47" s="180">
        <f t="shared" si="0"/>
        <v>0.9534883720930233</v>
      </c>
      <c r="G47" s="144">
        <v>488</v>
      </c>
      <c r="H47" s="144">
        <v>162</v>
      </c>
      <c r="I47" s="224">
        <f t="shared" si="2"/>
        <v>898</v>
      </c>
      <c r="J47" s="145">
        <f t="shared" si="1"/>
        <v>1548</v>
      </c>
      <c r="K47" s="230">
        <f t="shared" si="3"/>
        <v>41.98</v>
      </c>
      <c r="L47" s="6">
        <f t="shared" si="4"/>
      </c>
    </row>
    <row r="48" spans="1:12" s="146" customFormat="1" ht="15" customHeight="1">
      <c r="A48" s="140" t="s">
        <v>90</v>
      </c>
      <c r="B48" s="140">
        <v>292</v>
      </c>
      <c r="C48" s="179" t="s">
        <v>117</v>
      </c>
      <c r="D48" s="219">
        <v>2105</v>
      </c>
      <c r="E48" s="143">
        <v>2003</v>
      </c>
      <c r="F48" s="180">
        <f t="shared" si="0"/>
        <v>0.9515439429928741</v>
      </c>
      <c r="G48" s="144">
        <v>553</v>
      </c>
      <c r="H48" s="144">
        <v>139</v>
      </c>
      <c r="I48" s="224">
        <f t="shared" si="2"/>
        <v>1413</v>
      </c>
      <c r="J48" s="145">
        <f t="shared" si="1"/>
        <v>2105</v>
      </c>
      <c r="K48" s="230">
        <f t="shared" si="3"/>
        <v>32.87</v>
      </c>
      <c r="L48" s="6">
        <f t="shared" si="4"/>
      </c>
    </row>
    <row r="49" spans="1:12" s="146" customFormat="1" ht="15" customHeight="1">
      <c r="A49" s="140" t="s">
        <v>90</v>
      </c>
      <c r="B49" s="140">
        <v>294</v>
      </c>
      <c r="C49" s="179" t="s">
        <v>118</v>
      </c>
      <c r="D49" s="219">
        <v>874</v>
      </c>
      <c r="E49" s="143">
        <v>831</v>
      </c>
      <c r="F49" s="180">
        <f t="shared" si="0"/>
        <v>0.9508009153318078</v>
      </c>
      <c r="G49" s="144">
        <v>183</v>
      </c>
      <c r="H49" s="144">
        <v>76</v>
      </c>
      <c r="I49" s="224">
        <f t="shared" si="2"/>
        <v>615</v>
      </c>
      <c r="J49" s="145">
        <f t="shared" si="1"/>
        <v>874</v>
      </c>
      <c r="K49" s="230">
        <f t="shared" si="3"/>
        <v>29.63</v>
      </c>
      <c r="L49" s="6">
        <f t="shared" si="4"/>
      </c>
    </row>
    <row r="50" spans="1:12" s="146" customFormat="1" ht="15" customHeight="1">
      <c r="A50" s="140" t="s">
        <v>90</v>
      </c>
      <c r="B50" s="140">
        <v>296</v>
      </c>
      <c r="C50" s="179" t="s">
        <v>255</v>
      </c>
      <c r="D50" s="219">
        <v>828</v>
      </c>
      <c r="E50" s="143">
        <v>792</v>
      </c>
      <c r="F50" s="180">
        <f t="shared" si="0"/>
        <v>0.9565217391304348</v>
      </c>
      <c r="G50" s="144">
        <v>219</v>
      </c>
      <c r="H50" s="144">
        <v>121</v>
      </c>
      <c r="I50" s="224">
        <f t="shared" si="2"/>
        <v>488</v>
      </c>
      <c r="J50" s="145">
        <f t="shared" si="1"/>
        <v>828</v>
      </c>
      <c r="K50" s="230">
        <f t="shared" si="3"/>
        <v>41.06</v>
      </c>
      <c r="L50" s="6">
        <f t="shared" si="4"/>
      </c>
    </row>
    <row r="51" spans="1:12" s="147" customFormat="1" ht="15" customHeight="1">
      <c r="A51" s="140" t="s">
        <v>90</v>
      </c>
      <c r="B51" s="2">
        <v>252</v>
      </c>
      <c r="C51" s="222" t="s">
        <v>338</v>
      </c>
      <c r="D51" s="221">
        <v>24</v>
      </c>
      <c r="E51" s="178">
        <v>16</v>
      </c>
      <c r="F51" s="180">
        <f t="shared" si="0"/>
        <v>0.6666666666666666</v>
      </c>
      <c r="G51" s="178">
        <v>13</v>
      </c>
      <c r="H51" s="178">
        <v>2</v>
      </c>
      <c r="I51" s="178">
        <v>9</v>
      </c>
      <c r="J51" s="145">
        <f t="shared" si="1"/>
        <v>24</v>
      </c>
      <c r="K51" s="230">
        <f t="shared" si="3"/>
        <v>62.5</v>
      </c>
      <c r="L51" s="6">
        <f t="shared" si="4"/>
      </c>
    </row>
    <row r="52" spans="1:12" ht="12.75">
      <c r="A52" s="74" t="s">
        <v>90</v>
      </c>
      <c r="B52" s="74">
        <v>258</v>
      </c>
      <c r="C52" s="179" t="s">
        <v>317</v>
      </c>
      <c r="D52" s="232">
        <v>13</v>
      </c>
      <c r="E52" s="217">
        <v>8</v>
      </c>
      <c r="F52" s="78">
        <f t="shared" si="0"/>
        <v>0.6153846153846154</v>
      </c>
      <c r="G52" s="65">
        <v>11</v>
      </c>
      <c r="H52" s="65">
        <v>0</v>
      </c>
      <c r="I52" s="65">
        <v>2</v>
      </c>
      <c r="J52" s="76">
        <f t="shared" si="1"/>
        <v>13</v>
      </c>
      <c r="K52" s="231">
        <f t="shared" si="3"/>
        <v>84.61</v>
      </c>
      <c r="L52" s="6">
        <f t="shared" si="4"/>
      </c>
    </row>
    <row r="53" spans="1:12" ht="12.75">
      <c r="A53" s="74" t="s">
        <v>90</v>
      </c>
      <c r="B53" s="74">
        <v>263</v>
      </c>
      <c r="C53" s="77" t="s">
        <v>318</v>
      </c>
      <c r="D53" s="232">
        <v>6</v>
      </c>
      <c r="E53" s="217">
        <v>2</v>
      </c>
      <c r="F53" s="78">
        <f t="shared" si="0"/>
        <v>0.3333333333333333</v>
      </c>
      <c r="G53" s="65">
        <v>5</v>
      </c>
      <c r="H53" s="65">
        <v>0</v>
      </c>
      <c r="I53" s="224">
        <f>D53-G53-H53</f>
        <v>1</v>
      </c>
      <c r="J53" s="76">
        <f t="shared" si="1"/>
        <v>6</v>
      </c>
      <c r="K53" s="231">
        <f t="shared" si="3"/>
        <v>83.33</v>
      </c>
      <c r="L53" s="1">
        <f>IF(D53=J53,"","ERROR-TOTAL ENROLLED MUST EQUAL TOTAL ELIGIBLES")</f>
      </c>
    </row>
    <row r="54" spans="1:11" ht="12.75">
      <c r="A54" s="74" t="s">
        <v>90</v>
      </c>
      <c r="B54" s="74">
        <v>292</v>
      </c>
      <c r="C54" s="77" t="s">
        <v>319</v>
      </c>
      <c r="D54" s="232">
        <v>3</v>
      </c>
      <c r="E54" s="217">
        <v>0</v>
      </c>
      <c r="F54" s="78">
        <f t="shared" si="0"/>
        <v>0</v>
      </c>
      <c r="G54" s="65">
        <v>3</v>
      </c>
      <c r="H54" s="65">
        <v>0</v>
      </c>
      <c r="I54" s="65">
        <v>0</v>
      </c>
      <c r="J54" s="76">
        <f t="shared" si="1"/>
        <v>3</v>
      </c>
      <c r="K54" s="231">
        <f t="shared" si="3"/>
        <v>100</v>
      </c>
    </row>
    <row r="55" spans="1:11" ht="12.75">
      <c r="A55" s="74"/>
      <c r="B55" s="74"/>
      <c r="C55" s="77"/>
      <c r="D55" s="217"/>
      <c r="E55" s="217"/>
      <c r="F55" s="78"/>
      <c r="G55" s="65"/>
      <c r="H55" s="65"/>
      <c r="I55" s="65"/>
      <c r="J55" s="76"/>
      <c r="K55" s="198"/>
    </row>
    <row r="56" spans="1:12" ht="15.75">
      <c r="A56" s="79" t="s">
        <v>18</v>
      </c>
      <c r="B56" s="79">
        <f>COUNTA(B9:B54)</f>
        <v>46</v>
      </c>
      <c r="C56" s="80"/>
      <c r="D56" s="81">
        <f>SUM(D9:D55)</f>
        <v>41919</v>
      </c>
      <c r="E56" s="81">
        <f>SUM(E9:E55)</f>
        <v>39440</v>
      </c>
      <c r="F56" s="78">
        <f>E56/D56</f>
        <v>0.940862138886901</v>
      </c>
      <c r="G56" s="82">
        <f>SUM(G9:G55)</f>
        <v>18422</v>
      </c>
      <c r="H56" s="82">
        <f>SUM(H9:H55)</f>
        <v>4428</v>
      </c>
      <c r="I56" s="82">
        <f>SUM(I9:I55)</f>
        <v>19069</v>
      </c>
      <c r="J56" s="82">
        <f>SUM(J9:J55)</f>
        <v>41919</v>
      </c>
      <c r="K56" s="233">
        <f>ROUNDDOWN((G56+H56)/D56*100,2)</f>
        <v>54.5</v>
      </c>
      <c r="L56" s="1">
        <f>IF(D56=J56,"","ERROR-TOTAL ENROLLED MUST EQUAL TOTAL ELIGIBLES")</f>
      </c>
    </row>
    <row r="57" spans="1:11" ht="12.75">
      <c r="A57" s="83"/>
      <c r="B57" s="83"/>
      <c r="C57" s="84"/>
      <c r="D57" s="85"/>
      <c r="E57" s="85"/>
      <c r="F57" s="78"/>
      <c r="G57" s="86"/>
      <c r="H57" s="86"/>
      <c r="I57" s="86"/>
      <c r="J57" s="86"/>
      <c r="K57" s="206"/>
    </row>
    <row r="63" ht="12.75">
      <c r="I63" s="235"/>
    </row>
  </sheetData>
  <sheetProtection selectLockedCells="1"/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54"/>
  <sheetViews>
    <sheetView tabSelected="1" view="pageLayout" zoomScale="90" zoomScaleSheetLayoutView="100" zoomScalePageLayoutView="90" workbookViewId="0" topLeftCell="A32">
      <selection activeCell="L68" sqref="L68"/>
    </sheetView>
  </sheetViews>
  <sheetFormatPr defaultColWidth="8.7109375" defaultRowHeight="12.75"/>
  <cols>
    <col min="1" max="2" width="12.7109375" style="2" customWidth="1"/>
    <col min="3" max="3" width="38.7109375" style="1" customWidth="1"/>
    <col min="4" max="5" width="11.8515625" style="5" customWidth="1"/>
    <col min="6" max="6" width="11.8515625" style="7" customWidth="1"/>
    <col min="7" max="10" width="11.8515625" style="3" customWidth="1"/>
    <col min="11" max="11" width="11.8515625" style="207" customWidth="1"/>
    <col min="12" max="16384" width="8.7109375" style="1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327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4" customFormat="1" ht="48">
      <c r="A8" s="191" t="s">
        <v>0</v>
      </c>
      <c r="B8" s="191" t="s">
        <v>1</v>
      </c>
      <c r="C8" s="191" t="s">
        <v>2</v>
      </c>
      <c r="D8" s="192" t="s">
        <v>260</v>
      </c>
      <c r="E8" s="192" t="s">
        <v>261</v>
      </c>
      <c r="F8" s="193" t="s">
        <v>262</v>
      </c>
      <c r="G8" s="191" t="s">
        <v>3</v>
      </c>
      <c r="H8" s="191" t="s">
        <v>4</v>
      </c>
      <c r="I8" s="191" t="s">
        <v>5</v>
      </c>
      <c r="J8" s="191" t="s">
        <v>6</v>
      </c>
      <c r="K8" s="228" t="s">
        <v>340</v>
      </c>
    </row>
    <row r="9" spans="1:12" s="146" customFormat="1" ht="15" customHeight="1">
      <c r="A9" s="173" t="s">
        <v>136</v>
      </c>
      <c r="B9" s="174">
        <v>300</v>
      </c>
      <c r="C9" s="175" t="s">
        <v>137</v>
      </c>
      <c r="D9" s="219">
        <v>487</v>
      </c>
      <c r="E9" s="143">
        <v>469</v>
      </c>
      <c r="F9" s="136">
        <f aca="true" t="shared" si="0" ref="F9:F38">E9/D9</f>
        <v>0.9630390143737166</v>
      </c>
      <c r="G9" s="144">
        <v>62</v>
      </c>
      <c r="H9" s="144">
        <v>29</v>
      </c>
      <c r="I9" s="224">
        <f>D9-G9-H9</f>
        <v>396</v>
      </c>
      <c r="J9" s="145">
        <f aca="true" t="shared" si="1" ref="J9:J38">G9+H9+I9</f>
        <v>487</v>
      </c>
      <c r="K9" s="230">
        <f aca="true" t="shared" si="2" ref="K9:K38">ROUNDDOWN((G9+H9)/D9*100,2)</f>
        <v>18.68</v>
      </c>
      <c r="L9" s="6">
        <f>IF(J9=D9,"","ERROR-TOTAL ENROLLED MUST EQUAL TOTAL ELIGIBLES")</f>
      </c>
    </row>
    <row r="10" spans="1:12" s="146" customFormat="1" ht="15" customHeight="1">
      <c r="A10" s="173" t="s">
        <v>136</v>
      </c>
      <c r="B10" s="174">
        <v>301</v>
      </c>
      <c r="C10" s="175" t="s">
        <v>138</v>
      </c>
      <c r="D10" s="219">
        <v>1264</v>
      </c>
      <c r="E10" s="143">
        <v>1145</v>
      </c>
      <c r="F10" s="136">
        <f t="shared" si="0"/>
        <v>0.9058544303797469</v>
      </c>
      <c r="G10" s="144">
        <v>410</v>
      </c>
      <c r="H10" s="144">
        <v>126</v>
      </c>
      <c r="I10" s="224">
        <f aca="true" t="shared" si="3" ref="I10:I38">D10-G10-H10</f>
        <v>728</v>
      </c>
      <c r="J10" s="145">
        <f t="shared" si="1"/>
        <v>1264</v>
      </c>
      <c r="K10" s="230">
        <f t="shared" si="2"/>
        <v>42.4</v>
      </c>
      <c r="L10" s="6">
        <f aca="true" t="shared" si="4" ref="L10:L54">IF(J10=D10,"","ERROR-TOTAL ENROLLED MUST EQUAL TOTAL ELIGIBLES")</f>
      </c>
    </row>
    <row r="11" spans="1:12" s="146" customFormat="1" ht="15" customHeight="1">
      <c r="A11" s="173" t="s">
        <v>136</v>
      </c>
      <c r="B11" s="174">
        <v>302</v>
      </c>
      <c r="C11" s="175" t="s">
        <v>139</v>
      </c>
      <c r="D11" s="219">
        <v>523</v>
      </c>
      <c r="E11" s="143">
        <v>496</v>
      </c>
      <c r="F11" s="136">
        <f t="shared" si="0"/>
        <v>0.9483747609942639</v>
      </c>
      <c r="G11" s="144">
        <v>131</v>
      </c>
      <c r="H11" s="144">
        <v>52</v>
      </c>
      <c r="I11" s="224">
        <f t="shared" si="3"/>
        <v>340</v>
      </c>
      <c r="J11" s="145">
        <f t="shared" si="1"/>
        <v>523</v>
      </c>
      <c r="K11" s="230">
        <f t="shared" si="2"/>
        <v>34.99</v>
      </c>
      <c r="L11" s="6">
        <f t="shared" si="4"/>
      </c>
    </row>
    <row r="12" spans="1:12" s="146" customFormat="1" ht="15" customHeight="1">
      <c r="A12" s="173" t="s">
        <v>136</v>
      </c>
      <c r="B12" s="174">
        <v>303</v>
      </c>
      <c r="C12" s="175" t="s">
        <v>140</v>
      </c>
      <c r="D12" s="219">
        <v>314</v>
      </c>
      <c r="E12" s="143">
        <v>288</v>
      </c>
      <c r="F12" s="136">
        <f t="shared" si="0"/>
        <v>0.9171974522292994</v>
      </c>
      <c r="G12" s="144">
        <v>191</v>
      </c>
      <c r="H12" s="144">
        <v>33</v>
      </c>
      <c r="I12" s="224">
        <f t="shared" si="3"/>
        <v>90</v>
      </c>
      <c r="J12" s="145">
        <f t="shared" si="1"/>
        <v>314</v>
      </c>
      <c r="K12" s="230">
        <f t="shared" si="2"/>
        <v>71.33</v>
      </c>
      <c r="L12" s="6">
        <f t="shared" si="4"/>
      </c>
    </row>
    <row r="13" spans="1:12" s="146" customFormat="1" ht="15" customHeight="1">
      <c r="A13" s="173" t="s">
        <v>136</v>
      </c>
      <c r="B13" s="174">
        <v>304</v>
      </c>
      <c r="C13" s="175" t="s">
        <v>141</v>
      </c>
      <c r="D13" s="219">
        <v>490</v>
      </c>
      <c r="E13" s="143">
        <v>467</v>
      </c>
      <c r="F13" s="136">
        <f t="shared" si="0"/>
        <v>0.9530612244897959</v>
      </c>
      <c r="G13" s="144">
        <v>223</v>
      </c>
      <c r="H13" s="144">
        <v>51</v>
      </c>
      <c r="I13" s="224">
        <f t="shared" si="3"/>
        <v>216</v>
      </c>
      <c r="J13" s="145">
        <f t="shared" si="1"/>
        <v>490</v>
      </c>
      <c r="K13" s="230">
        <f t="shared" si="2"/>
        <v>55.91</v>
      </c>
      <c r="L13" s="6">
        <f t="shared" si="4"/>
      </c>
    </row>
    <row r="14" spans="1:12" s="146" customFormat="1" ht="15" customHeight="1">
      <c r="A14" s="173" t="s">
        <v>136</v>
      </c>
      <c r="B14" s="174">
        <v>305</v>
      </c>
      <c r="C14" s="175" t="s">
        <v>142</v>
      </c>
      <c r="D14" s="219">
        <v>136</v>
      </c>
      <c r="E14" s="143">
        <v>126</v>
      </c>
      <c r="F14" s="136">
        <f t="shared" si="0"/>
        <v>0.9264705882352942</v>
      </c>
      <c r="G14" s="144">
        <v>61</v>
      </c>
      <c r="H14" s="144">
        <v>21</v>
      </c>
      <c r="I14" s="224">
        <f t="shared" si="3"/>
        <v>54</v>
      </c>
      <c r="J14" s="145">
        <f t="shared" si="1"/>
        <v>136</v>
      </c>
      <c r="K14" s="230">
        <f t="shared" si="2"/>
        <v>60.29</v>
      </c>
      <c r="L14" s="6">
        <f t="shared" si="4"/>
      </c>
    </row>
    <row r="15" spans="1:12" s="146" customFormat="1" ht="15" customHeight="1">
      <c r="A15" s="173" t="s">
        <v>136</v>
      </c>
      <c r="B15" s="174">
        <v>306</v>
      </c>
      <c r="C15" s="175" t="s">
        <v>143</v>
      </c>
      <c r="D15" s="219">
        <v>331</v>
      </c>
      <c r="E15" s="143">
        <v>309</v>
      </c>
      <c r="F15" s="136">
        <f t="shared" si="0"/>
        <v>0.9335347432024169</v>
      </c>
      <c r="G15" s="144">
        <v>236</v>
      </c>
      <c r="H15" s="144">
        <v>17</v>
      </c>
      <c r="I15" s="224">
        <f t="shared" si="3"/>
        <v>78</v>
      </c>
      <c r="J15" s="145">
        <f t="shared" si="1"/>
        <v>331</v>
      </c>
      <c r="K15" s="230">
        <f t="shared" si="2"/>
        <v>76.43</v>
      </c>
      <c r="L15" s="6">
        <f t="shared" si="4"/>
      </c>
    </row>
    <row r="16" spans="1:12" s="146" customFormat="1" ht="15" customHeight="1">
      <c r="A16" s="173" t="s">
        <v>136</v>
      </c>
      <c r="B16" s="174">
        <v>307</v>
      </c>
      <c r="C16" s="175" t="s">
        <v>144</v>
      </c>
      <c r="D16" s="219">
        <v>1521</v>
      </c>
      <c r="E16" s="143">
        <v>1427</v>
      </c>
      <c r="F16" s="136">
        <f t="shared" si="0"/>
        <v>0.938198553583169</v>
      </c>
      <c r="G16" s="144">
        <v>547</v>
      </c>
      <c r="H16" s="144">
        <v>198</v>
      </c>
      <c r="I16" s="224">
        <f t="shared" si="3"/>
        <v>776</v>
      </c>
      <c r="J16" s="145">
        <f t="shared" si="1"/>
        <v>1521</v>
      </c>
      <c r="K16" s="230">
        <f t="shared" si="2"/>
        <v>48.98</v>
      </c>
      <c r="L16" s="6">
        <f t="shared" si="4"/>
      </c>
    </row>
    <row r="17" spans="1:12" s="146" customFormat="1" ht="15" customHeight="1">
      <c r="A17" s="173" t="s">
        <v>136</v>
      </c>
      <c r="B17" s="174">
        <v>308</v>
      </c>
      <c r="C17" s="175" t="s">
        <v>145</v>
      </c>
      <c r="D17" s="219">
        <v>382</v>
      </c>
      <c r="E17" s="143">
        <v>362</v>
      </c>
      <c r="F17" s="136">
        <f t="shared" si="0"/>
        <v>0.9476439790575916</v>
      </c>
      <c r="G17" s="144">
        <v>189</v>
      </c>
      <c r="H17" s="144">
        <v>35</v>
      </c>
      <c r="I17" s="224">
        <f t="shared" si="3"/>
        <v>158</v>
      </c>
      <c r="J17" s="145">
        <f t="shared" si="1"/>
        <v>382</v>
      </c>
      <c r="K17" s="230">
        <f t="shared" si="2"/>
        <v>58.63</v>
      </c>
      <c r="L17" s="6">
        <f t="shared" si="4"/>
      </c>
    </row>
    <row r="18" spans="1:12" s="146" customFormat="1" ht="15" customHeight="1">
      <c r="A18" s="173" t="s">
        <v>136</v>
      </c>
      <c r="B18" s="174">
        <v>309</v>
      </c>
      <c r="C18" s="175" t="s">
        <v>146</v>
      </c>
      <c r="D18" s="219">
        <v>836</v>
      </c>
      <c r="E18" s="143">
        <v>751</v>
      </c>
      <c r="F18" s="136">
        <f t="shared" si="0"/>
        <v>0.8983253588516746</v>
      </c>
      <c r="G18" s="144">
        <v>352</v>
      </c>
      <c r="H18" s="144">
        <v>96</v>
      </c>
      <c r="I18" s="224">
        <f t="shared" si="3"/>
        <v>388</v>
      </c>
      <c r="J18" s="145">
        <f t="shared" si="1"/>
        <v>836</v>
      </c>
      <c r="K18" s="230">
        <f t="shared" si="2"/>
        <v>53.58</v>
      </c>
      <c r="L18" s="6">
        <f t="shared" si="4"/>
      </c>
    </row>
    <row r="19" spans="1:12" s="146" customFormat="1" ht="15" customHeight="1">
      <c r="A19" s="173" t="s">
        <v>136</v>
      </c>
      <c r="B19" s="174">
        <v>310</v>
      </c>
      <c r="C19" s="175" t="s">
        <v>147</v>
      </c>
      <c r="D19" s="219">
        <v>753</v>
      </c>
      <c r="E19" s="143">
        <v>720</v>
      </c>
      <c r="F19" s="136">
        <f t="shared" si="0"/>
        <v>0.9561752988047809</v>
      </c>
      <c r="G19" s="144">
        <v>180</v>
      </c>
      <c r="H19" s="144">
        <v>86</v>
      </c>
      <c r="I19" s="224">
        <f t="shared" si="3"/>
        <v>487</v>
      </c>
      <c r="J19" s="145">
        <f t="shared" si="1"/>
        <v>753</v>
      </c>
      <c r="K19" s="230">
        <f t="shared" si="2"/>
        <v>35.32</v>
      </c>
      <c r="L19" s="6">
        <f t="shared" si="4"/>
      </c>
    </row>
    <row r="20" spans="1:12" s="146" customFormat="1" ht="15" customHeight="1">
      <c r="A20" s="173" t="s">
        <v>136</v>
      </c>
      <c r="B20" s="174">
        <v>311</v>
      </c>
      <c r="C20" s="175" t="s">
        <v>148</v>
      </c>
      <c r="D20" s="219">
        <v>525</v>
      </c>
      <c r="E20" s="143">
        <v>491</v>
      </c>
      <c r="F20" s="136">
        <f t="shared" si="0"/>
        <v>0.9352380952380952</v>
      </c>
      <c r="G20" s="144">
        <v>144</v>
      </c>
      <c r="H20" s="144">
        <v>59</v>
      </c>
      <c r="I20" s="224">
        <f t="shared" si="3"/>
        <v>322</v>
      </c>
      <c r="J20" s="145">
        <f t="shared" si="1"/>
        <v>525</v>
      </c>
      <c r="K20" s="230">
        <f t="shared" si="2"/>
        <v>38.66</v>
      </c>
      <c r="L20" s="6">
        <f t="shared" si="4"/>
      </c>
    </row>
    <row r="21" spans="1:12" s="146" customFormat="1" ht="15" customHeight="1">
      <c r="A21" s="173" t="s">
        <v>136</v>
      </c>
      <c r="B21" s="174">
        <v>312</v>
      </c>
      <c r="C21" s="175" t="s">
        <v>149</v>
      </c>
      <c r="D21" s="219">
        <v>908</v>
      </c>
      <c r="E21" s="143">
        <v>861</v>
      </c>
      <c r="F21" s="136">
        <f t="shared" si="0"/>
        <v>0.948237885462555</v>
      </c>
      <c r="G21" s="144">
        <v>169</v>
      </c>
      <c r="H21" s="144">
        <v>67</v>
      </c>
      <c r="I21" s="224">
        <f t="shared" si="3"/>
        <v>672</v>
      </c>
      <c r="J21" s="145">
        <f t="shared" si="1"/>
        <v>908</v>
      </c>
      <c r="K21" s="230">
        <f t="shared" si="2"/>
        <v>25.99</v>
      </c>
      <c r="L21" s="6">
        <f t="shared" si="4"/>
      </c>
    </row>
    <row r="22" spans="1:12" s="146" customFormat="1" ht="15" customHeight="1">
      <c r="A22" s="173" t="s">
        <v>136</v>
      </c>
      <c r="B22" s="174">
        <v>313</v>
      </c>
      <c r="C22" s="175" t="s">
        <v>150</v>
      </c>
      <c r="D22" s="219">
        <v>637</v>
      </c>
      <c r="E22" s="143">
        <v>607</v>
      </c>
      <c r="F22" s="136">
        <f t="shared" si="0"/>
        <v>0.9529042386185244</v>
      </c>
      <c r="G22" s="144">
        <v>163</v>
      </c>
      <c r="H22" s="144">
        <v>49</v>
      </c>
      <c r="I22" s="224">
        <f t="shared" si="3"/>
        <v>425</v>
      </c>
      <c r="J22" s="145">
        <f t="shared" si="1"/>
        <v>637</v>
      </c>
      <c r="K22" s="230">
        <f t="shared" si="2"/>
        <v>33.28</v>
      </c>
      <c r="L22" s="6">
        <f t="shared" si="4"/>
      </c>
    </row>
    <row r="23" spans="1:12" s="146" customFormat="1" ht="15" customHeight="1">
      <c r="A23" s="173" t="s">
        <v>136</v>
      </c>
      <c r="B23" s="174">
        <v>314</v>
      </c>
      <c r="C23" s="175" t="s">
        <v>151</v>
      </c>
      <c r="D23" s="219">
        <v>271</v>
      </c>
      <c r="E23" s="143">
        <v>255</v>
      </c>
      <c r="F23" s="136">
        <f t="shared" si="0"/>
        <v>0.940959409594096</v>
      </c>
      <c r="G23" s="144">
        <v>121</v>
      </c>
      <c r="H23" s="144">
        <v>47</v>
      </c>
      <c r="I23" s="224">
        <f t="shared" si="3"/>
        <v>103</v>
      </c>
      <c r="J23" s="145">
        <f t="shared" si="1"/>
        <v>271</v>
      </c>
      <c r="K23" s="230">
        <f t="shared" si="2"/>
        <v>61.99</v>
      </c>
      <c r="L23" s="6">
        <f t="shared" si="4"/>
      </c>
    </row>
    <row r="24" spans="1:12" s="146" customFormat="1" ht="15" customHeight="1">
      <c r="A24" s="173" t="s">
        <v>136</v>
      </c>
      <c r="B24" s="174">
        <v>315</v>
      </c>
      <c r="C24" s="175" t="s">
        <v>152</v>
      </c>
      <c r="D24" s="219">
        <v>599</v>
      </c>
      <c r="E24" s="143">
        <v>574</v>
      </c>
      <c r="F24" s="136">
        <f t="shared" si="0"/>
        <v>0.9582637729549248</v>
      </c>
      <c r="G24" s="144">
        <v>234</v>
      </c>
      <c r="H24" s="144">
        <v>44</v>
      </c>
      <c r="I24" s="224">
        <f t="shared" si="3"/>
        <v>321</v>
      </c>
      <c r="J24" s="145">
        <f t="shared" si="1"/>
        <v>599</v>
      </c>
      <c r="K24" s="230">
        <f t="shared" si="2"/>
        <v>46.41</v>
      </c>
      <c r="L24" s="6">
        <f t="shared" si="4"/>
      </c>
    </row>
    <row r="25" spans="1:12" s="146" customFormat="1" ht="15" customHeight="1">
      <c r="A25" s="173" t="s">
        <v>136</v>
      </c>
      <c r="B25" s="174">
        <v>317</v>
      </c>
      <c r="C25" s="175" t="s">
        <v>153</v>
      </c>
      <c r="D25" s="219">
        <v>170</v>
      </c>
      <c r="E25" s="143">
        <v>157</v>
      </c>
      <c r="F25" s="136">
        <f t="shared" si="0"/>
        <v>0.9235294117647059</v>
      </c>
      <c r="G25" s="144">
        <v>83</v>
      </c>
      <c r="H25" s="144">
        <v>26</v>
      </c>
      <c r="I25" s="224">
        <f t="shared" si="3"/>
        <v>61</v>
      </c>
      <c r="J25" s="145">
        <f t="shared" si="1"/>
        <v>170</v>
      </c>
      <c r="K25" s="230">
        <f t="shared" si="2"/>
        <v>64.11</v>
      </c>
      <c r="L25" s="6">
        <f t="shared" si="4"/>
      </c>
    </row>
    <row r="26" spans="1:12" s="146" customFormat="1" ht="15" customHeight="1">
      <c r="A26" s="173" t="s">
        <v>136</v>
      </c>
      <c r="B26" s="174">
        <v>318</v>
      </c>
      <c r="C26" s="175" t="s">
        <v>154</v>
      </c>
      <c r="D26" s="219">
        <v>614</v>
      </c>
      <c r="E26" s="143">
        <v>576</v>
      </c>
      <c r="F26" s="136">
        <f t="shared" si="0"/>
        <v>0.9381107491856677</v>
      </c>
      <c r="G26" s="144">
        <v>282</v>
      </c>
      <c r="H26" s="144">
        <v>56</v>
      </c>
      <c r="I26" s="224">
        <f t="shared" si="3"/>
        <v>276</v>
      </c>
      <c r="J26" s="145">
        <f t="shared" si="1"/>
        <v>614</v>
      </c>
      <c r="K26" s="230">
        <f t="shared" si="2"/>
        <v>55.04</v>
      </c>
      <c r="L26" s="6">
        <f t="shared" si="4"/>
      </c>
    </row>
    <row r="27" spans="1:12" s="146" customFormat="1" ht="15" customHeight="1">
      <c r="A27" s="173" t="s">
        <v>136</v>
      </c>
      <c r="B27" s="174">
        <v>319</v>
      </c>
      <c r="C27" s="175" t="s">
        <v>155</v>
      </c>
      <c r="D27" s="219">
        <v>708</v>
      </c>
      <c r="E27" s="143">
        <v>669</v>
      </c>
      <c r="F27" s="136">
        <f t="shared" si="0"/>
        <v>0.9449152542372882</v>
      </c>
      <c r="G27" s="144">
        <v>275</v>
      </c>
      <c r="H27" s="144">
        <v>132</v>
      </c>
      <c r="I27" s="224">
        <f t="shared" si="3"/>
        <v>301</v>
      </c>
      <c r="J27" s="145">
        <f t="shared" si="1"/>
        <v>708</v>
      </c>
      <c r="K27" s="230">
        <f t="shared" si="2"/>
        <v>57.48</v>
      </c>
      <c r="L27" s="6">
        <f t="shared" si="4"/>
      </c>
    </row>
    <row r="28" spans="1:12" s="146" customFormat="1" ht="15" customHeight="1">
      <c r="A28" s="173" t="s">
        <v>136</v>
      </c>
      <c r="B28" s="174">
        <v>321</v>
      </c>
      <c r="C28" s="175" t="s">
        <v>156</v>
      </c>
      <c r="D28" s="219">
        <v>365</v>
      </c>
      <c r="E28" s="143">
        <v>348</v>
      </c>
      <c r="F28" s="136">
        <f t="shared" si="0"/>
        <v>0.9534246575342465</v>
      </c>
      <c r="G28" s="144">
        <v>120</v>
      </c>
      <c r="H28" s="144">
        <v>30</v>
      </c>
      <c r="I28" s="224">
        <f t="shared" si="3"/>
        <v>215</v>
      </c>
      <c r="J28" s="145">
        <f t="shared" si="1"/>
        <v>365</v>
      </c>
      <c r="K28" s="230">
        <f t="shared" si="2"/>
        <v>41.09</v>
      </c>
      <c r="L28" s="6">
        <f t="shared" si="4"/>
      </c>
    </row>
    <row r="29" spans="1:12" s="146" customFormat="1" ht="15" customHeight="1">
      <c r="A29" s="173" t="s">
        <v>136</v>
      </c>
      <c r="B29" s="174">
        <v>322</v>
      </c>
      <c r="C29" s="175" t="s">
        <v>157</v>
      </c>
      <c r="D29" s="219">
        <v>982</v>
      </c>
      <c r="E29" s="143">
        <v>931</v>
      </c>
      <c r="F29" s="136">
        <f t="shared" si="0"/>
        <v>0.9480651731160896</v>
      </c>
      <c r="G29" s="144">
        <v>153</v>
      </c>
      <c r="H29" s="144">
        <v>245</v>
      </c>
      <c r="I29" s="224">
        <f t="shared" si="3"/>
        <v>584</v>
      </c>
      <c r="J29" s="145">
        <f t="shared" si="1"/>
        <v>982</v>
      </c>
      <c r="K29" s="230">
        <f t="shared" si="2"/>
        <v>40.52</v>
      </c>
      <c r="L29" s="6">
        <f t="shared" si="4"/>
      </c>
    </row>
    <row r="30" spans="1:12" s="146" customFormat="1" ht="15" customHeight="1">
      <c r="A30" s="173" t="s">
        <v>136</v>
      </c>
      <c r="B30" s="174">
        <v>323</v>
      </c>
      <c r="C30" s="175" t="s">
        <v>158</v>
      </c>
      <c r="D30" s="219">
        <v>324</v>
      </c>
      <c r="E30" s="143">
        <v>310</v>
      </c>
      <c r="F30" s="136">
        <f t="shared" si="0"/>
        <v>0.9567901234567902</v>
      </c>
      <c r="G30" s="144">
        <v>194</v>
      </c>
      <c r="H30" s="144">
        <v>34</v>
      </c>
      <c r="I30" s="224">
        <f t="shared" si="3"/>
        <v>96</v>
      </c>
      <c r="J30" s="145">
        <f t="shared" si="1"/>
        <v>324</v>
      </c>
      <c r="K30" s="230">
        <f t="shared" si="2"/>
        <v>70.37</v>
      </c>
      <c r="L30" s="6">
        <f t="shared" si="4"/>
      </c>
    </row>
    <row r="31" spans="1:12" s="146" customFormat="1" ht="15" customHeight="1">
      <c r="A31" s="173" t="s">
        <v>136</v>
      </c>
      <c r="B31" s="174">
        <v>324</v>
      </c>
      <c r="C31" s="175" t="s">
        <v>159</v>
      </c>
      <c r="D31" s="219">
        <v>235</v>
      </c>
      <c r="E31" s="143">
        <v>213</v>
      </c>
      <c r="F31" s="136">
        <f t="shared" si="0"/>
        <v>0.9063829787234042</v>
      </c>
      <c r="G31" s="144">
        <v>180</v>
      </c>
      <c r="H31" s="144">
        <v>24</v>
      </c>
      <c r="I31" s="224">
        <f t="shared" si="3"/>
        <v>31</v>
      </c>
      <c r="J31" s="145">
        <f t="shared" si="1"/>
        <v>235</v>
      </c>
      <c r="K31" s="230">
        <f t="shared" si="2"/>
        <v>86.8</v>
      </c>
      <c r="L31" s="6">
        <f t="shared" si="4"/>
      </c>
    </row>
    <row r="32" spans="1:12" s="146" customFormat="1" ht="15" customHeight="1">
      <c r="A32" s="173" t="s">
        <v>136</v>
      </c>
      <c r="B32" s="174">
        <v>325</v>
      </c>
      <c r="C32" s="175" t="s">
        <v>160</v>
      </c>
      <c r="D32" s="219">
        <v>451</v>
      </c>
      <c r="E32" s="143">
        <v>430</v>
      </c>
      <c r="F32" s="136">
        <f t="shared" si="0"/>
        <v>0.9534368070953437</v>
      </c>
      <c r="G32" s="144">
        <v>106</v>
      </c>
      <c r="H32" s="144">
        <v>26</v>
      </c>
      <c r="I32" s="224">
        <f t="shared" si="3"/>
        <v>319</v>
      </c>
      <c r="J32" s="145">
        <f t="shared" si="1"/>
        <v>451</v>
      </c>
      <c r="K32" s="230">
        <f t="shared" si="2"/>
        <v>29.26</v>
      </c>
      <c r="L32" s="6">
        <f t="shared" si="4"/>
      </c>
    </row>
    <row r="33" spans="1:12" s="146" customFormat="1" ht="15" customHeight="1">
      <c r="A33" s="173" t="s">
        <v>136</v>
      </c>
      <c r="B33" s="174">
        <v>326</v>
      </c>
      <c r="C33" s="175" t="s">
        <v>161</v>
      </c>
      <c r="D33" s="219">
        <v>82</v>
      </c>
      <c r="E33" s="143">
        <v>73</v>
      </c>
      <c r="F33" s="136">
        <f t="shared" si="0"/>
        <v>0.8902439024390244</v>
      </c>
      <c r="G33" s="144">
        <v>55</v>
      </c>
      <c r="H33" s="144">
        <v>5</v>
      </c>
      <c r="I33" s="224">
        <f t="shared" si="3"/>
        <v>22</v>
      </c>
      <c r="J33" s="145">
        <f t="shared" si="1"/>
        <v>82</v>
      </c>
      <c r="K33" s="230">
        <f t="shared" si="2"/>
        <v>73.17</v>
      </c>
      <c r="L33" s="6">
        <f t="shared" si="4"/>
      </c>
    </row>
    <row r="34" spans="1:12" s="146" customFormat="1" ht="15" customHeight="1">
      <c r="A34" s="173" t="s">
        <v>136</v>
      </c>
      <c r="B34" s="174">
        <v>327</v>
      </c>
      <c r="C34" s="175" t="s">
        <v>162</v>
      </c>
      <c r="D34" s="219">
        <v>519</v>
      </c>
      <c r="E34" s="143">
        <v>482</v>
      </c>
      <c r="F34" s="136">
        <f t="shared" si="0"/>
        <v>0.928709055876686</v>
      </c>
      <c r="G34" s="144">
        <v>386</v>
      </c>
      <c r="H34" s="144">
        <v>67</v>
      </c>
      <c r="I34" s="224">
        <f t="shared" si="3"/>
        <v>66</v>
      </c>
      <c r="J34" s="145">
        <f t="shared" si="1"/>
        <v>519</v>
      </c>
      <c r="K34" s="230">
        <f t="shared" si="2"/>
        <v>87.28</v>
      </c>
      <c r="L34" s="6">
        <f t="shared" si="4"/>
      </c>
    </row>
    <row r="35" spans="1:12" s="146" customFormat="1" ht="15" customHeight="1">
      <c r="A35" s="173" t="s">
        <v>136</v>
      </c>
      <c r="B35" s="174">
        <v>330</v>
      </c>
      <c r="C35" s="175" t="s">
        <v>163</v>
      </c>
      <c r="D35" s="219">
        <v>188</v>
      </c>
      <c r="E35" s="143">
        <v>179</v>
      </c>
      <c r="F35" s="136">
        <f t="shared" si="0"/>
        <v>0.9521276595744681</v>
      </c>
      <c r="G35" s="144">
        <v>30</v>
      </c>
      <c r="H35" s="144">
        <v>14</v>
      </c>
      <c r="I35" s="224">
        <f t="shared" si="3"/>
        <v>144</v>
      </c>
      <c r="J35" s="145">
        <f t="shared" si="1"/>
        <v>188</v>
      </c>
      <c r="K35" s="230">
        <f t="shared" si="2"/>
        <v>23.4</v>
      </c>
      <c r="L35" s="6">
        <f t="shared" si="4"/>
      </c>
    </row>
    <row r="36" spans="1:12" s="146" customFormat="1" ht="15" customHeight="1">
      <c r="A36" s="173" t="s">
        <v>136</v>
      </c>
      <c r="B36" s="174">
        <v>331</v>
      </c>
      <c r="C36" s="175" t="s">
        <v>164</v>
      </c>
      <c r="D36" s="219">
        <v>521</v>
      </c>
      <c r="E36" s="143">
        <v>469</v>
      </c>
      <c r="F36" s="136">
        <f t="shared" si="0"/>
        <v>0.9001919385796545</v>
      </c>
      <c r="G36" s="144">
        <v>260</v>
      </c>
      <c r="H36" s="144">
        <v>95</v>
      </c>
      <c r="I36" s="224">
        <f t="shared" si="3"/>
        <v>166</v>
      </c>
      <c r="J36" s="145">
        <f t="shared" si="1"/>
        <v>521</v>
      </c>
      <c r="K36" s="230">
        <f t="shared" si="2"/>
        <v>68.13</v>
      </c>
      <c r="L36" s="6">
        <f t="shared" si="4"/>
      </c>
    </row>
    <row r="37" spans="1:12" s="146" customFormat="1" ht="15" customHeight="1">
      <c r="A37" s="173" t="s">
        <v>136</v>
      </c>
      <c r="B37" s="174">
        <v>335</v>
      </c>
      <c r="C37" s="175" t="s">
        <v>165</v>
      </c>
      <c r="D37" s="219">
        <v>356</v>
      </c>
      <c r="E37" s="143">
        <v>339</v>
      </c>
      <c r="F37" s="136">
        <f t="shared" si="0"/>
        <v>0.952247191011236</v>
      </c>
      <c r="G37" s="144">
        <v>126</v>
      </c>
      <c r="H37" s="144">
        <v>44</v>
      </c>
      <c r="I37" s="224">
        <f t="shared" si="3"/>
        <v>186</v>
      </c>
      <c r="J37" s="145">
        <f t="shared" si="1"/>
        <v>356</v>
      </c>
      <c r="K37" s="230">
        <f t="shared" si="2"/>
        <v>47.75</v>
      </c>
      <c r="L37" s="6">
        <f t="shared" si="4"/>
      </c>
    </row>
    <row r="38" spans="1:12" s="146" customFormat="1" ht="15" customHeight="1">
      <c r="A38" s="173" t="s">
        <v>136</v>
      </c>
      <c r="B38" s="174">
        <v>475</v>
      </c>
      <c r="C38" s="175" t="s">
        <v>166</v>
      </c>
      <c r="D38" s="219">
        <v>153</v>
      </c>
      <c r="E38" s="143">
        <v>140</v>
      </c>
      <c r="F38" s="136">
        <f t="shared" si="0"/>
        <v>0.9150326797385621</v>
      </c>
      <c r="G38" s="176">
        <v>81</v>
      </c>
      <c r="H38" s="176">
        <v>4</v>
      </c>
      <c r="I38" s="224">
        <f t="shared" si="3"/>
        <v>68</v>
      </c>
      <c r="J38" s="145">
        <f t="shared" si="1"/>
        <v>153</v>
      </c>
      <c r="K38" s="230">
        <f t="shared" si="2"/>
        <v>55.55</v>
      </c>
      <c r="L38" s="6">
        <f t="shared" si="4"/>
      </c>
    </row>
    <row r="39" spans="1:12" s="146" customFormat="1" ht="15" customHeight="1">
      <c r="A39" s="173"/>
      <c r="B39" s="174"/>
      <c r="C39" s="175"/>
      <c r="D39" s="143"/>
      <c r="E39" s="143"/>
      <c r="F39" s="136"/>
      <c r="G39" s="176"/>
      <c r="H39" s="176"/>
      <c r="I39" s="177"/>
      <c r="J39" s="145"/>
      <c r="K39" s="204"/>
      <c r="L39" s="6"/>
    </row>
    <row r="40" spans="1:12" s="146" customFormat="1" ht="15" customHeight="1">
      <c r="A40" s="173"/>
      <c r="B40" s="174"/>
      <c r="C40" s="175"/>
      <c r="D40" s="143"/>
      <c r="E40" s="143"/>
      <c r="F40" s="136"/>
      <c r="G40" s="176"/>
      <c r="H40" s="176"/>
      <c r="I40" s="177"/>
      <c r="J40" s="145"/>
      <c r="K40" s="204"/>
      <c r="L40" s="6"/>
    </row>
    <row r="41" spans="1:12" ht="15.75">
      <c r="A41" s="87" t="s">
        <v>18</v>
      </c>
      <c r="B41" s="88">
        <f>COUNTA(B9:B38)</f>
        <v>30</v>
      </c>
      <c r="C41" s="89"/>
      <c r="D41" s="90">
        <f>SUM(D9:D40)</f>
        <v>15645</v>
      </c>
      <c r="E41" s="90">
        <f>SUM(E9:E40)</f>
        <v>14664</v>
      </c>
      <c r="F41" s="75">
        <f>E41/D41</f>
        <v>0.9372962607861937</v>
      </c>
      <c r="G41" s="91">
        <f>SUM(G9:G40)</f>
        <v>5744</v>
      </c>
      <c r="H41" s="91">
        <f>SUM(H9:H40)</f>
        <v>1812</v>
      </c>
      <c r="I41" s="91">
        <f>SUM(I9:I40)</f>
        <v>8089</v>
      </c>
      <c r="J41" s="91">
        <f>SUM(J9:J40)</f>
        <v>15645</v>
      </c>
      <c r="K41" s="198">
        <f>ROUNDDOWN((G41+H41)/D41*100,2)</f>
        <v>48.29</v>
      </c>
      <c r="L41" s="6">
        <f t="shared" si="4"/>
      </c>
    </row>
    <row r="42" spans="1:12" ht="12.75">
      <c r="A42" s="83"/>
      <c r="B42" s="83"/>
      <c r="C42" s="84"/>
      <c r="D42" s="85"/>
      <c r="E42" s="85"/>
      <c r="F42" s="75"/>
      <c r="G42" s="86"/>
      <c r="H42" s="86"/>
      <c r="I42" s="86"/>
      <c r="J42" s="86"/>
      <c r="K42" s="206"/>
      <c r="L42" s="6">
        <f t="shared" si="4"/>
      </c>
    </row>
    <row r="43" ht="12.75">
      <c r="L43" s="6">
        <f t="shared" si="4"/>
      </c>
    </row>
    <row r="44" ht="12.75">
      <c r="L44" s="6">
        <f t="shared" si="4"/>
      </c>
    </row>
    <row r="45" ht="12.75">
      <c r="L45" s="6">
        <f t="shared" si="4"/>
      </c>
    </row>
    <row r="46" ht="12.75">
      <c r="L46" s="6">
        <f t="shared" si="4"/>
      </c>
    </row>
    <row r="47" ht="12.75">
      <c r="L47" s="6">
        <f t="shared" si="4"/>
      </c>
    </row>
    <row r="48" ht="12.75">
      <c r="L48" s="6">
        <f t="shared" si="4"/>
      </c>
    </row>
    <row r="49" ht="12.75">
      <c r="L49" s="6">
        <f t="shared" si="4"/>
      </c>
    </row>
    <row r="50" ht="12.75">
      <c r="L50" s="6">
        <f t="shared" si="4"/>
      </c>
    </row>
    <row r="51" ht="12.75">
      <c r="L51" s="6">
        <f t="shared" si="4"/>
      </c>
    </row>
    <row r="52" ht="12.75">
      <c r="L52" s="6">
        <f t="shared" si="4"/>
      </c>
    </row>
    <row r="53" ht="12.75">
      <c r="L53" s="6">
        <f t="shared" si="4"/>
      </c>
    </row>
    <row r="54" ht="12.75">
      <c r="L54" s="6">
        <f t="shared" si="4"/>
      </c>
    </row>
  </sheetData>
  <sheetProtection selectLockedCells="1"/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9"/>
  <sheetViews>
    <sheetView tabSelected="1" view="pageLayout" zoomScale="90" zoomScaleSheetLayoutView="100" zoomScalePageLayoutView="90" workbookViewId="0" topLeftCell="A37">
      <selection activeCell="L68" sqref="L68"/>
    </sheetView>
  </sheetViews>
  <sheetFormatPr defaultColWidth="9.8515625" defaultRowHeight="12.75"/>
  <cols>
    <col min="1" max="1" width="12.7109375" style="21" customWidth="1"/>
    <col min="2" max="2" width="12.7109375" style="22" customWidth="1"/>
    <col min="3" max="3" width="38.7109375" style="21" customWidth="1"/>
    <col min="4" max="5" width="11.8515625" style="23" customWidth="1"/>
    <col min="6" max="6" width="11.8515625" style="24" customWidth="1"/>
    <col min="7" max="10" width="11.8515625" style="25" customWidth="1"/>
    <col min="11" max="11" width="11.8515625" style="216" customWidth="1"/>
    <col min="12" max="16384" width="9.8515625" style="21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326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15" customFormat="1" ht="45.75" customHeight="1">
      <c r="A8" s="188" t="s">
        <v>0</v>
      </c>
      <c r="B8" s="188" t="s">
        <v>1</v>
      </c>
      <c r="C8" s="188" t="s">
        <v>2</v>
      </c>
      <c r="D8" s="189" t="s">
        <v>260</v>
      </c>
      <c r="E8" s="189" t="s">
        <v>261</v>
      </c>
      <c r="F8" s="190" t="s">
        <v>262</v>
      </c>
      <c r="G8" s="188" t="s">
        <v>3</v>
      </c>
      <c r="H8" s="188" t="s">
        <v>4</v>
      </c>
      <c r="I8" s="188" t="s">
        <v>5</v>
      </c>
      <c r="J8" s="188" t="s">
        <v>18</v>
      </c>
      <c r="K8" s="228" t="s">
        <v>340</v>
      </c>
    </row>
    <row r="9" spans="1:12" s="170" customFormat="1" ht="15" customHeight="1">
      <c r="A9" s="164" t="s">
        <v>256</v>
      </c>
      <c r="B9" s="165">
        <v>351</v>
      </c>
      <c r="C9" s="166" t="s">
        <v>49</v>
      </c>
      <c r="D9" s="219">
        <v>411</v>
      </c>
      <c r="E9" s="143">
        <v>394</v>
      </c>
      <c r="F9" s="167">
        <f aca="true" t="shared" si="0" ref="F9:F39">E9/D9</f>
        <v>0.9586374695863747</v>
      </c>
      <c r="G9" s="168">
        <v>104</v>
      </c>
      <c r="H9" s="168">
        <v>39</v>
      </c>
      <c r="I9" s="168">
        <f>D9-G9-H9</f>
        <v>268</v>
      </c>
      <c r="J9" s="169">
        <f aca="true" t="shared" si="1" ref="J9:J50">G9+H9+I9</f>
        <v>411</v>
      </c>
      <c r="K9" s="230">
        <f aca="true" t="shared" si="2" ref="K9:K50">ROUNDDOWN((G9+H9)/D9*100,2)</f>
        <v>34.79</v>
      </c>
      <c r="L9" s="6">
        <f>IF(J9=D9,"","ERROR-TOTAL ENROLLED MUST EQUAL TOTAL ELIGIBLES")</f>
      </c>
    </row>
    <row r="10" spans="1:12" s="170" customFormat="1" ht="15" customHeight="1">
      <c r="A10" s="164" t="s">
        <v>256</v>
      </c>
      <c r="B10" s="165">
        <v>352</v>
      </c>
      <c r="C10" s="166" t="s">
        <v>50</v>
      </c>
      <c r="D10" s="219">
        <v>174</v>
      </c>
      <c r="E10" s="143">
        <v>166</v>
      </c>
      <c r="F10" s="167">
        <f t="shared" si="0"/>
        <v>0.9540229885057471</v>
      </c>
      <c r="G10" s="168">
        <v>95</v>
      </c>
      <c r="H10" s="168">
        <v>14</v>
      </c>
      <c r="I10" s="168">
        <f aca="true" t="shared" si="3" ref="I10:I49">D10-G10-H10</f>
        <v>65</v>
      </c>
      <c r="J10" s="169">
        <f t="shared" si="1"/>
        <v>174</v>
      </c>
      <c r="K10" s="230">
        <f t="shared" si="2"/>
        <v>62.64</v>
      </c>
      <c r="L10" s="6">
        <f aca="true" t="shared" si="4" ref="L10:L52">IF(J10=D10,"","ERROR-TOTAL ENROLLED MUST EQUAL TOTAL ELIGIBLES")</f>
      </c>
    </row>
    <row r="11" spans="1:12" s="170" customFormat="1" ht="15" customHeight="1">
      <c r="A11" s="164" t="s">
        <v>256</v>
      </c>
      <c r="B11" s="165">
        <v>353</v>
      </c>
      <c r="C11" s="166" t="s">
        <v>51</v>
      </c>
      <c r="D11" s="219">
        <v>825</v>
      </c>
      <c r="E11" s="143">
        <v>771</v>
      </c>
      <c r="F11" s="167">
        <f t="shared" si="0"/>
        <v>0.9345454545454546</v>
      </c>
      <c r="G11" s="168">
        <v>587</v>
      </c>
      <c r="H11" s="168">
        <v>76</v>
      </c>
      <c r="I11" s="168">
        <f t="shared" si="3"/>
        <v>162</v>
      </c>
      <c r="J11" s="169">
        <f t="shared" si="1"/>
        <v>825</v>
      </c>
      <c r="K11" s="230">
        <f t="shared" si="2"/>
        <v>80.36</v>
      </c>
      <c r="L11" s="6">
        <f t="shared" si="4"/>
      </c>
    </row>
    <row r="12" spans="1:12" s="170" customFormat="1" ht="15" customHeight="1">
      <c r="A12" s="164" t="s">
        <v>256</v>
      </c>
      <c r="B12" s="165">
        <v>354</v>
      </c>
      <c r="C12" s="166" t="s">
        <v>52</v>
      </c>
      <c r="D12" s="219">
        <v>915</v>
      </c>
      <c r="E12" s="143">
        <v>835</v>
      </c>
      <c r="F12" s="167">
        <f t="shared" si="0"/>
        <v>0.912568306010929</v>
      </c>
      <c r="G12" s="168">
        <v>581</v>
      </c>
      <c r="H12" s="168">
        <v>91</v>
      </c>
      <c r="I12" s="168">
        <f t="shared" si="3"/>
        <v>243</v>
      </c>
      <c r="J12" s="169">
        <f t="shared" si="1"/>
        <v>915</v>
      </c>
      <c r="K12" s="230">
        <f t="shared" si="2"/>
        <v>73.44</v>
      </c>
      <c r="L12" s="6">
        <f t="shared" si="4"/>
      </c>
    </row>
    <row r="13" spans="1:12" s="170" customFormat="1" ht="15" customHeight="1">
      <c r="A13" s="164" t="s">
        <v>256</v>
      </c>
      <c r="B13" s="165">
        <v>355</v>
      </c>
      <c r="C13" s="166" t="s">
        <v>53</v>
      </c>
      <c r="D13" s="229">
        <v>1265</v>
      </c>
      <c r="E13" s="143">
        <v>1170</v>
      </c>
      <c r="F13" s="167">
        <f t="shared" si="0"/>
        <v>0.924901185770751</v>
      </c>
      <c r="G13" s="168">
        <v>639</v>
      </c>
      <c r="H13" s="168">
        <v>82</v>
      </c>
      <c r="I13" s="168">
        <f t="shared" si="3"/>
        <v>544</v>
      </c>
      <c r="J13" s="169">
        <f t="shared" si="1"/>
        <v>1265</v>
      </c>
      <c r="K13" s="230">
        <f t="shared" si="2"/>
        <v>56.99</v>
      </c>
      <c r="L13" s="6">
        <f t="shared" si="4"/>
      </c>
    </row>
    <row r="14" spans="1:12" s="170" customFormat="1" ht="15" customHeight="1">
      <c r="A14" s="164" t="s">
        <v>256</v>
      </c>
      <c r="B14" s="165">
        <v>356</v>
      </c>
      <c r="C14" s="166" t="s">
        <v>54</v>
      </c>
      <c r="D14" s="219">
        <v>477</v>
      </c>
      <c r="E14" s="143">
        <v>444</v>
      </c>
      <c r="F14" s="167">
        <f t="shared" si="0"/>
        <v>0.9308176100628931</v>
      </c>
      <c r="G14" s="168">
        <v>284</v>
      </c>
      <c r="H14" s="168">
        <v>40</v>
      </c>
      <c r="I14" s="168">
        <f t="shared" si="3"/>
        <v>153</v>
      </c>
      <c r="J14" s="169">
        <f t="shared" si="1"/>
        <v>477</v>
      </c>
      <c r="K14" s="230">
        <f t="shared" si="2"/>
        <v>67.92</v>
      </c>
      <c r="L14" s="6">
        <f t="shared" si="4"/>
      </c>
    </row>
    <row r="15" spans="1:12" s="170" customFormat="1" ht="15" customHeight="1">
      <c r="A15" s="164" t="s">
        <v>256</v>
      </c>
      <c r="B15" s="165">
        <v>357</v>
      </c>
      <c r="C15" s="166" t="s">
        <v>55</v>
      </c>
      <c r="D15" s="219">
        <v>488</v>
      </c>
      <c r="E15" s="143">
        <v>444</v>
      </c>
      <c r="F15" s="167">
        <f t="shared" si="0"/>
        <v>0.9098360655737705</v>
      </c>
      <c r="G15" s="168">
        <v>399</v>
      </c>
      <c r="H15" s="168">
        <v>32</v>
      </c>
      <c r="I15" s="168">
        <f t="shared" si="3"/>
        <v>57</v>
      </c>
      <c r="J15" s="169">
        <f t="shared" si="1"/>
        <v>488</v>
      </c>
      <c r="K15" s="230">
        <f t="shared" si="2"/>
        <v>88.31</v>
      </c>
      <c r="L15" s="6">
        <f t="shared" si="4"/>
      </c>
    </row>
    <row r="16" spans="1:12" s="170" customFormat="1" ht="15" customHeight="1">
      <c r="A16" s="164" t="s">
        <v>256</v>
      </c>
      <c r="B16" s="165">
        <v>358</v>
      </c>
      <c r="C16" s="166" t="s">
        <v>56</v>
      </c>
      <c r="D16" s="219">
        <v>525</v>
      </c>
      <c r="E16" s="143">
        <v>499</v>
      </c>
      <c r="F16" s="167">
        <f t="shared" si="0"/>
        <v>0.9504761904761905</v>
      </c>
      <c r="G16" s="168">
        <v>206</v>
      </c>
      <c r="H16" s="168">
        <v>55</v>
      </c>
      <c r="I16" s="168">
        <f t="shared" si="3"/>
        <v>264</v>
      </c>
      <c r="J16" s="169">
        <f t="shared" si="1"/>
        <v>525</v>
      </c>
      <c r="K16" s="230">
        <f t="shared" si="2"/>
        <v>49.71</v>
      </c>
      <c r="L16" s="6">
        <f t="shared" si="4"/>
      </c>
    </row>
    <row r="17" spans="1:12" s="170" customFormat="1" ht="15" customHeight="1">
      <c r="A17" s="164" t="s">
        <v>256</v>
      </c>
      <c r="B17" s="165">
        <v>359</v>
      </c>
      <c r="C17" s="166" t="s">
        <v>57</v>
      </c>
      <c r="D17" s="219">
        <v>163</v>
      </c>
      <c r="E17" s="143">
        <v>150</v>
      </c>
      <c r="F17" s="167">
        <f t="shared" si="0"/>
        <v>0.9202453987730062</v>
      </c>
      <c r="G17" s="168">
        <v>136</v>
      </c>
      <c r="H17" s="168">
        <v>9</v>
      </c>
      <c r="I17" s="168">
        <f t="shared" si="3"/>
        <v>18</v>
      </c>
      <c r="J17" s="169">
        <f t="shared" si="1"/>
        <v>163</v>
      </c>
      <c r="K17" s="230">
        <f t="shared" si="2"/>
        <v>88.95</v>
      </c>
      <c r="L17" s="6">
        <f t="shared" si="4"/>
      </c>
    </row>
    <row r="18" spans="1:12" s="170" customFormat="1" ht="15" customHeight="1">
      <c r="A18" s="164" t="s">
        <v>256</v>
      </c>
      <c r="B18" s="165">
        <v>360</v>
      </c>
      <c r="C18" s="166" t="s">
        <v>58</v>
      </c>
      <c r="D18" s="219">
        <v>683</v>
      </c>
      <c r="E18" s="143">
        <v>635</v>
      </c>
      <c r="F18" s="167">
        <f t="shared" si="0"/>
        <v>0.9297218155197657</v>
      </c>
      <c r="G18" s="168">
        <v>355</v>
      </c>
      <c r="H18" s="168">
        <v>70</v>
      </c>
      <c r="I18" s="168">
        <f t="shared" si="3"/>
        <v>258</v>
      </c>
      <c r="J18" s="169">
        <f t="shared" si="1"/>
        <v>683</v>
      </c>
      <c r="K18" s="230">
        <f t="shared" si="2"/>
        <v>62.22</v>
      </c>
      <c r="L18" s="6">
        <f t="shared" si="4"/>
      </c>
    </row>
    <row r="19" spans="1:12" s="170" customFormat="1" ht="15" customHeight="1">
      <c r="A19" s="164" t="s">
        <v>256</v>
      </c>
      <c r="B19" s="165">
        <v>361</v>
      </c>
      <c r="C19" s="166" t="s">
        <v>59</v>
      </c>
      <c r="D19" s="219">
        <v>401</v>
      </c>
      <c r="E19" s="143">
        <v>368</v>
      </c>
      <c r="F19" s="167">
        <f t="shared" si="0"/>
        <v>0.9177057356608479</v>
      </c>
      <c r="G19" s="168">
        <v>243</v>
      </c>
      <c r="H19" s="168">
        <v>30</v>
      </c>
      <c r="I19" s="168">
        <f t="shared" si="3"/>
        <v>128</v>
      </c>
      <c r="J19" s="169">
        <f t="shared" si="1"/>
        <v>401</v>
      </c>
      <c r="K19" s="230">
        <f t="shared" si="2"/>
        <v>68.07</v>
      </c>
      <c r="L19" s="6">
        <f t="shared" si="4"/>
      </c>
    </row>
    <row r="20" spans="1:12" s="170" customFormat="1" ht="15" customHeight="1">
      <c r="A20" s="164" t="s">
        <v>256</v>
      </c>
      <c r="B20" s="165">
        <v>363</v>
      </c>
      <c r="C20" s="166" t="s">
        <v>60</v>
      </c>
      <c r="D20" s="219">
        <v>140</v>
      </c>
      <c r="E20" s="143">
        <v>128</v>
      </c>
      <c r="F20" s="167">
        <f t="shared" si="0"/>
        <v>0.9142857142857143</v>
      </c>
      <c r="G20" s="168">
        <v>110</v>
      </c>
      <c r="H20" s="168">
        <v>18</v>
      </c>
      <c r="I20" s="168">
        <f t="shared" si="3"/>
        <v>12</v>
      </c>
      <c r="J20" s="169">
        <f t="shared" si="1"/>
        <v>140</v>
      </c>
      <c r="K20" s="230">
        <f t="shared" si="2"/>
        <v>91.42</v>
      </c>
      <c r="L20" s="6">
        <f t="shared" si="4"/>
      </c>
    </row>
    <row r="21" spans="1:12" s="170" customFormat="1" ht="15" customHeight="1">
      <c r="A21" s="164" t="s">
        <v>256</v>
      </c>
      <c r="B21" s="165">
        <v>365</v>
      </c>
      <c r="C21" s="166" t="s">
        <v>61</v>
      </c>
      <c r="D21" s="219">
        <v>305</v>
      </c>
      <c r="E21" s="143">
        <v>272</v>
      </c>
      <c r="F21" s="167">
        <f t="shared" si="0"/>
        <v>0.8918032786885246</v>
      </c>
      <c r="G21" s="168">
        <v>229</v>
      </c>
      <c r="H21" s="168">
        <v>21</v>
      </c>
      <c r="I21" s="168">
        <f t="shared" si="3"/>
        <v>55</v>
      </c>
      <c r="J21" s="169">
        <f t="shared" si="1"/>
        <v>305</v>
      </c>
      <c r="K21" s="230">
        <f t="shared" si="2"/>
        <v>81.96</v>
      </c>
      <c r="L21" s="6">
        <f t="shared" si="4"/>
      </c>
    </row>
    <row r="22" spans="1:12" s="170" customFormat="1" ht="15" customHeight="1">
      <c r="A22" s="164" t="s">
        <v>256</v>
      </c>
      <c r="B22" s="165">
        <v>366</v>
      </c>
      <c r="C22" s="166" t="s">
        <v>62</v>
      </c>
      <c r="D22" s="219">
        <v>181</v>
      </c>
      <c r="E22" s="143">
        <v>172</v>
      </c>
      <c r="F22" s="167">
        <f t="shared" si="0"/>
        <v>0.9502762430939227</v>
      </c>
      <c r="G22" s="168">
        <v>88</v>
      </c>
      <c r="H22" s="168">
        <v>31</v>
      </c>
      <c r="I22" s="168">
        <f t="shared" si="3"/>
        <v>62</v>
      </c>
      <c r="J22" s="169">
        <f t="shared" si="1"/>
        <v>181</v>
      </c>
      <c r="K22" s="230">
        <f t="shared" si="2"/>
        <v>65.74</v>
      </c>
      <c r="L22" s="6">
        <f t="shared" si="4"/>
      </c>
    </row>
    <row r="23" spans="1:12" s="170" customFormat="1" ht="15" customHeight="1">
      <c r="A23" s="164" t="s">
        <v>256</v>
      </c>
      <c r="B23" s="165">
        <v>367</v>
      </c>
      <c r="C23" s="166" t="s">
        <v>63</v>
      </c>
      <c r="D23" s="219">
        <v>385</v>
      </c>
      <c r="E23" s="143">
        <v>366</v>
      </c>
      <c r="F23" s="167">
        <f t="shared" si="0"/>
        <v>0.9506493506493506</v>
      </c>
      <c r="G23" s="168">
        <v>309</v>
      </c>
      <c r="H23" s="168">
        <v>30</v>
      </c>
      <c r="I23" s="168">
        <f t="shared" si="3"/>
        <v>46</v>
      </c>
      <c r="J23" s="169">
        <f t="shared" si="1"/>
        <v>385</v>
      </c>
      <c r="K23" s="230">
        <f t="shared" si="2"/>
        <v>88.05</v>
      </c>
      <c r="L23" s="6">
        <f t="shared" si="4"/>
      </c>
    </row>
    <row r="24" spans="1:12" s="170" customFormat="1" ht="15" customHeight="1">
      <c r="A24" s="164" t="s">
        <v>256</v>
      </c>
      <c r="B24" s="165">
        <v>368</v>
      </c>
      <c r="C24" s="166" t="s">
        <v>64</v>
      </c>
      <c r="D24" s="219">
        <v>544</v>
      </c>
      <c r="E24" s="143">
        <v>484</v>
      </c>
      <c r="F24" s="167">
        <f t="shared" si="0"/>
        <v>0.8897058823529411</v>
      </c>
      <c r="G24" s="168">
        <v>418</v>
      </c>
      <c r="H24" s="168">
        <v>40</v>
      </c>
      <c r="I24" s="168">
        <f t="shared" si="3"/>
        <v>86</v>
      </c>
      <c r="J24" s="169">
        <f t="shared" si="1"/>
        <v>544</v>
      </c>
      <c r="K24" s="230">
        <f t="shared" si="2"/>
        <v>84.19</v>
      </c>
      <c r="L24" s="6">
        <f t="shared" si="4"/>
      </c>
    </row>
    <row r="25" spans="1:12" s="170" customFormat="1" ht="15" customHeight="1">
      <c r="A25" s="164" t="s">
        <v>256</v>
      </c>
      <c r="B25" s="165">
        <v>369</v>
      </c>
      <c r="C25" s="166" t="s">
        <v>65</v>
      </c>
      <c r="D25" s="219">
        <v>291</v>
      </c>
      <c r="E25" s="143">
        <v>273</v>
      </c>
      <c r="F25" s="167">
        <f t="shared" si="0"/>
        <v>0.9381443298969072</v>
      </c>
      <c r="G25" s="168">
        <v>166</v>
      </c>
      <c r="H25" s="168">
        <v>29</v>
      </c>
      <c r="I25" s="168">
        <f t="shared" si="3"/>
        <v>96</v>
      </c>
      <c r="J25" s="169">
        <f t="shared" si="1"/>
        <v>291</v>
      </c>
      <c r="K25" s="230">
        <f t="shared" si="2"/>
        <v>67.01</v>
      </c>
      <c r="L25" s="6">
        <f t="shared" si="4"/>
      </c>
    </row>
    <row r="26" spans="1:12" s="170" customFormat="1" ht="15" customHeight="1">
      <c r="A26" s="164" t="s">
        <v>256</v>
      </c>
      <c r="B26" s="165">
        <v>370</v>
      </c>
      <c r="C26" s="166" t="s">
        <v>66</v>
      </c>
      <c r="D26" s="219">
        <v>604</v>
      </c>
      <c r="E26" s="143">
        <v>554</v>
      </c>
      <c r="F26" s="167">
        <f t="shared" si="0"/>
        <v>0.9172185430463576</v>
      </c>
      <c r="G26" s="168">
        <v>453</v>
      </c>
      <c r="H26" s="168">
        <v>46</v>
      </c>
      <c r="I26" s="168">
        <f t="shared" si="3"/>
        <v>105</v>
      </c>
      <c r="J26" s="169">
        <f t="shared" si="1"/>
        <v>604</v>
      </c>
      <c r="K26" s="230">
        <f t="shared" si="2"/>
        <v>82.61</v>
      </c>
      <c r="L26" s="6">
        <f t="shared" si="4"/>
      </c>
    </row>
    <row r="27" spans="1:12" s="170" customFormat="1" ht="15" customHeight="1">
      <c r="A27" s="164" t="s">
        <v>256</v>
      </c>
      <c r="B27" s="165">
        <v>371</v>
      </c>
      <c r="C27" s="166" t="s">
        <v>67</v>
      </c>
      <c r="D27" s="219">
        <v>661</v>
      </c>
      <c r="E27" s="143">
        <v>612</v>
      </c>
      <c r="F27" s="167">
        <f t="shared" si="0"/>
        <v>0.9258698940998488</v>
      </c>
      <c r="G27" s="168">
        <v>407</v>
      </c>
      <c r="H27" s="168">
        <v>61</v>
      </c>
      <c r="I27" s="168">
        <f t="shared" si="3"/>
        <v>193</v>
      </c>
      <c r="J27" s="169">
        <f t="shared" si="1"/>
        <v>661</v>
      </c>
      <c r="K27" s="230">
        <f t="shared" si="2"/>
        <v>70.8</v>
      </c>
      <c r="L27" s="6">
        <f t="shared" si="4"/>
      </c>
    </row>
    <row r="28" spans="1:12" s="170" customFormat="1" ht="15" customHeight="1">
      <c r="A28" s="164" t="s">
        <v>256</v>
      </c>
      <c r="B28" s="165">
        <v>372</v>
      </c>
      <c r="C28" s="166" t="s">
        <v>68</v>
      </c>
      <c r="D28" s="219">
        <v>390</v>
      </c>
      <c r="E28" s="143">
        <v>366</v>
      </c>
      <c r="F28" s="167">
        <f t="shared" si="0"/>
        <v>0.9384615384615385</v>
      </c>
      <c r="G28" s="168">
        <v>292</v>
      </c>
      <c r="H28" s="168">
        <v>27</v>
      </c>
      <c r="I28" s="168">
        <f t="shared" si="3"/>
        <v>71</v>
      </c>
      <c r="J28" s="169">
        <f t="shared" si="1"/>
        <v>390</v>
      </c>
      <c r="K28" s="230">
        <f t="shared" si="2"/>
        <v>81.79</v>
      </c>
      <c r="L28" s="6">
        <f t="shared" si="4"/>
      </c>
    </row>
    <row r="29" spans="1:12" s="170" customFormat="1" ht="15" customHeight="1">
      <c r="A29" s="164" t="s">
        <v>256</v>
      </c>
      <c r="B29" s="165">
        <v>373</v>
      </c>
      <c r="C29" s="166" t="s">
        <v>69</v>
      </c>
      <c r="D29" s="219">
        <v>275</v>
      </c>
      <c r="E29" s="143">
        <v>237</v>
      </c>
      <c r="F29" s="167">
        <f t="shared" si="0"/>
        <v>0.8618181818181818</v>
      </c>
      <c r="G29" s="168">
        <v>124</v>
      </c>
      <c r="H29" s="168">
        <v>45</v>
      </c>
      <c r="I29" s="168">
        <f t="shared" si="3"/>
        <v>106</v>
      </c>
      <c r="J29" s="169">
        <f t="shared" si="1"/>
        <v>275</v>
      </c>
      <c r="K29" s="230">
        <f t="shared" si="2"/>
        <v>61.45</v>
      </c>
      <c r="L29" s="6">
        <f t="shared" si="4"/>
      </c>
    </row>
    <row r="30" spans="1:12" s="170" customFormat="1" ht="15" customHeight="1">
      <c r="A30" s="164" t="s">
        <v>256</v>
      </c>
      <c r="B30" s="165">
        <v>374</v>
      </c>
      <c r="C30" s="166" t="s">
        <v>70</v>
      </c>
      <c r="D30" s="219">
        <v>728</v>
      </c>
      <c r="E30" s="143">
        <v>660</v>
      </c>
      <c r="F30" s="167">
        <f t="shared" si="0"/>
        <v>0.9065934065934066</v>
      </c>
      <c r="G30" s="168">
        <v>392</v>
      </c>
      <c r="H30" s="168">
        <v>70</v>
      </c>
      <c r="I30" s="168">
        <f t="shared" si="3"/>
        <v>266</v>
      </c>
      <c r="J30" s="169">
        <f t="shared" si="1"/>
        <v>728</v>
      </c>
      <c r="K30" s="230">
        <f t="shared" si="2"/>
        <v>63.46</v>
      </c>
      <c r="L30" s="6">
        <f t="shared" si="4"/>
      </c>
    </row>
    <row r="31" spans="1:12" s="170" customFormat="1" ht="15" customHeight="1">
      <c r="A31" s="164" t="s">
        <v>256</v>
      </c>
      <c r="B31" s="165">
        <v>375</v>
      </c>
      <c r="C31" s="166" t="s">
        <v>71</v>
      </c>
      <c r="D31" s="219">
        <v>572</v>
      </c>
      <c r="E31" s="143">
        <v>544</v>
      </c>
      <c r="F31" s="167">
        <f t="shared" si="0"/>
        <v>0.951048951048951</v>
      </c>
      <c r="G31" s="168">
        <v>348</v>
      </c>
      <c r="H31" s="168">
        <v>51</v>
      </c>
      <c r="I31" s="168">
        <f t="shared" si="3"/>
        <v>173</v>
      </c>
      <c r="J31" s="169">
        <f t="shared" si="1"/>
        <v>572</v>
      </c>
      <c r="K31" s="230">
        <f t="shared" si="2"/>
        <v>69.75</v>
      </c>
      <c r="L31" s="6">
        <f t="shared" si="4"/>
      </c>
    </row>
    <row r="32" spans="1:12" s="170" customFormat="1" ht="15" customHeight="1">
      <c r="A32" s="164" t="s">
        <v>256</v>
      </c>
      <c r="B32" s="165">
        <v>376</v>
      </c>
      <c r="C32" s="166" t="s">
        <v>72</v>
      </c>
      <c r="D32" s="219">
        <v>541</v>
      </c>
      <c r="E32" s="143">
        <v>493</v>
      </c>
      <c r="F32" s="167">
        <f t="shared" si="0"/>
        <v>0.911275415896488</v>
      </c>
      <c r="G32" s="168">
        <v>347</v>
      </c>
      <c r="H32" s="168">
        <v>57</v>
      </c>
      <c r="I32" s="168">
        <f t="shared" si="3"/>
        <v>137</v>
      </c>
      <c r="J32" s="169">
        <f t="shared" si="1"/>
        <v>541</v>
      </c>
      <c r="K32" s="230">
        <f t="shared" si="2"/>
        <v>74.67</v>
      </c>
      <c r="L32" s="6">
        <f t="shared" si="4"/>
      </c>
    </row>
    <row r="33" spans="1:12" s="170" customFormat="1" ht="15" customHeight="1">
      <c r="A33" s="164" t="s">
        <v>256</v>
      </c>
      <c r="B33" s="165">
        <v>378</v>
      </c>
      <c r="C33" s="166" t="s">
        <v>73</v>
      </c>
      <c r="D33" s="219">
        <v>175</v>
      </c>
      <c r="E33" s="143">
        <v>163</v>
      </c>
      <c r="F33" s="167">
        <f t="shared" si="0"/>
        <v>0.9314285714285714</v>
      </c>
      <c r="G33" s="168">
        <v>100</v>
      </c>
      <c r="H33" s="168">
        <v>27</v>
      </c>
      <c r="I33" s="168">
        <f t="shared" si="3"/>
        <v>48</v>
      </c>
      <c r="J33" s="169">
        <f t="shared" si="1"/>
        <v>175</v>
      </c>
      <c r="K33" s="230">
        <f t="shared" si="2"/>
        <v>72.57</v>
      </c>
      <c r="L33" s="6">
        <f t="shared" si="4"/>
      </c>
    </row>
    <row r="34" spans="1:12" s="170" customFormat="1" ht="15" customHeight="1">
      <c r="A34" s="164" t="s">
        <v>256</v>
      </c>
      <c r="B34" s="165">
        <v>379</v>
      </c>
      <c r="C34" s="166" t="s">
        <v>74</v>
      </c>
      <c r="D34" s="219">
        <v>557</v>
      </c>
      <c r="E34" s="143">
        <v>513</v>
      </c>
      <c r="F34" s="167">
        <f t="shared" si="0"/>
        <v>0.9210053859964094</v>
      </c>
      <c r="G34" s="168">
        <v>507</v>
      </c>
      <c r="H34" s="168">
        <v>32</v>
      </c>
      <c r="I34" s="168">
        <f t="shared" si="3"/>
        <v>18</v>
      </c>
      <c r="J34" s="169">
        <f t="shared" si="1"/>
        <v>557</v>
      </c>
      <c r="K34" s="230">
        <f t="shared" si="2"/>
        <v>96.76</v>
      </c>
      <c r="L34" s="6">
        <f t="shared" si="4"/>
      </c>
    </row>
    <row r="35" spans="1:12" s="170" customFormat="1" ht="15" customHeight="1">
      <c r="A35" s="164" t="s">
        <v>256</v>
      </c>
      <c r="B35" s="165">
        <v>380</v>
      </c>
      <c r="C35" s="166" t="s">
        <v>75</v>
      </c>
      <c r="D35" s="219">
        <v>449</v>
      </c>
      <c r="E35" s="143">
        <v>386</v>
      </c>
      <c r="F35" s="167">
        <f t="shared" si="0"/>
        <v>0.8596881959910914</v>
      </c>
      <c r="G35" s="168">
        <v>386</v>
      </c>
      <c r="H35" s="168">
        <v>23</v>
      </c>
      <c r="I35" s="168">
        <f t="shared" si="3"/>
        <v>40</v>
      </c>
      <c r="J35" s="169">
        <f t="shared" si="1"/>
        <v>449</v>
      </c>
      <c r="K35" s="230">
        <f t="shared" si="2"/>
        <v>91.09</v>
      </c>
      <c r="L35" s="6">
        <f t="shared" si="4"/>
      </c>
    </row>
    <row r="36" spans="1:12" s="170" customFormat="1" ht="15" customHeight="1">
      <c r="A36" s="164" t="s">
        <v>256</v>
      </c>
      <c r="B36" s="165">
        <v>381</v>
      </c>
      <c r="C36" s="166" t="s">
        <v>76</v>
      </c>
      <c r="D36" s="219">
        <v>475</v>
      </c>
      <c r="E36" s="143">
        <v>436</v>
      </c>
      <c r="F36" s="167">
        <f t="shared" si="0"/>
        <v>0.9178947368421052</v>
      </c>
      <c r="G36" s="168">
        <v>405</v>
      </c>
      <c r="H36" s="168">
        <v>25</v>
      </c>
      <c r="I36" s="168">
        <f t="shared" si="3"/>
        <v>45</v>
      </c>
      <c r="J36" s="169">
        <f t="shared" si="1"/>
        <v>475</v>
      </c>
      <c r="K36" s="230">
        <f t="shared" si="2"/>
        <v>90.52</v>
      </c>
      <c r="L36" s="6">
        <f t="shared" si="4"/>
      </c>
    </row>
    <row r="37" spans="1:12" s="170" customFormat="1" ht="15" customHeight="1">
      <c r="A37" s="164" t="s">
        <v>256</v>
      </c>
      <c r="B37" s="165">
        <v>382</v>
      </c>
      <c r="C37" s="166" t="s">
        <v>77</v>
      </c>
      <c r="D37" s="219">
        <v>232</v>
      </c>
      <c r="E37" s="143">
        <v>216</v>
      </c>
      <c r="F37" s="167">
        <f t="shared" si="0"/>
        <v>0.9310344827586207</v>
      </c>
      <c r="G37" s="168">
        <v>143</v>
      </c>
      <c r="H37" s="168">
        <v>31</v>
      </c>
      <c r="I37" s="168">
        <f t="shared" si="3"/>
        <v>58</v>
      </c>
      <c r="J37" s="169">
        <f t="shared" si="1"/>
        <v>232</v>
      </c>
      <c r="K37" s="230">
        <f t="shared" si="2"/>
        <v>75</v>
      </c>
      <c r="L37" s="6">
        <f t="shared" si="4"/>
      </c>
    </row>
    <row r="38" spans="1:12" s="170" customFormat="1" ht="15" customHeight="1">
      <c r="A38" s="164" t="s">
        <v>256</v>
      </c>
      <c r="B38" s="165">
        <v>383</v>
      </c>
      <c r="C38" s="166" t="s">
        <v>78</v>
      </c>
      <c r="D38" s="219">
        <v>678</v>
      </c>
      <c r="E38" s="143">
        <v>602</v>
      </c>
      <c r="F38" s="167">
        <f t="shared" si="0"/>
        <v>0.887905604719764</v>
      </c>
      <c r="G38" s="168">
        <v>552</v>
      </c>
      <c r="H38" s="168">
        <v>38</v>
      </c>
      <c r="I38" s="168">
        <f t="shared" si="3"/>
        <v>88</v>
      </c>
      <c r="J38" s="169">
        <f t="shared" si="1"/>
        <v>678</v>
      </c>
      <c r="K38" s="230">
        <f t="shared" si="2"/>
        <v>87.02</v>
      </c>
      <c r="L38" s="6">
        <f t="shared" si="4"/>
      </c>
    </row>
    <row r="39" spans="1:12" s="170" customFormat="1" ht="15" customHeight="1">
      <c r="A39" s="164" t="s">
        <v>256</v>
      </c>
      <c r="B39" s="165">
        <v>384</v>
      </c>
      <c r="C39" s="166" t="s">
        <v>79</v>
      </c>
      <c r="D39" s="219">
        <v>870</v>
      </c>
      <c r="E39" s="143">
        <v>834</v>
      </c>
      <c r="F39" s="167">
        <f t="shared" si="0"/>
        <v>0.9586206896551724</v>
      </c>
      <c r="G39" s="168">
        <v>402</v>
      </c>
      <c r="H39" s="168">
        <v>78</v>
      </c>
      <c r="I39" s="168">
        <f t="shared" si="3"/>
        <v>390</v>
      </c>
      <c r="J39" s="169">
        <f t="shared" si="1"/>
        <v>870</v>
      </c>
      <c r="K39" s="230">
        <f t="shared" si="2"/>
        <v>55.17</v>
      </c>
      <c r="L39" s="6">
        <f t="shared" si="4"/>
      </c>
    </row>
    <row r="40" spans="1:12" s="170" customFormat="1" ht="15" customHeight="1">
      <c r="A40" s="164" t="s">
        <v>256</v>
      </c>
      <c r="B40" s="165">
        <v>385</v>
      </c>
      <c r="C40" s="166" t="s">
        <v>80</v>
      </c>
      <c r="D40" s="219">
        <v>847</v>
      </c>
      <c r="E40" s="143">
        <v>806</v>
      </c>
      <c r="F40" s="167">
        <f aca="true" t="shared" si="5" ref="F40:F52">E40/D40</f>
        <v>0.9515938606847698</v>
      </c>
      <c r="G40" s="168">
        <v>385</v>
      </c>
      <c r="H40" s="168">
        <v>75</v>
      </c>
      <c r="I40" s="168">
        <f t="shared" si="3"/>
        <v>387</v>
      </c>
      <c r="J40" s="169">
        <f t="shared" si="1"/>
        <v>847</v>
      </c>
      <c r="K40" s="230">
        <f t="shared" si="2"/>
        <v>54.3</v>
      </c>
      <c r="L40" s="6">
        <f t="shared" si="4"/>
      </c>
    </row>
    <row r="41" spans="1:12" s="170" customFormat="1" ht="15" customHeight="1">
      <c r="A41" s="164" t="s">
        <v>256</v>
      </c>
      <c r="B41" s="165">
        <v>386</v>
      </c>
      <c r="C41" s="166" t="s">
        <v>81</v>
      </c>
      <c r="D41" s="219">
        <v>743</v>
      </c>
      <c r="E41" s="143">
        <v>697</v>
      </c>
      <c r="F41" s="167">
        <f t="shared" si="5"/>
        <v>0.9380888290713324</v>
      </c>
      <c r="G41" s="168">
        <v>383</v>
      </c>
      <c r="H41" s="168">
        <v>59</v>
      </c>
      <c r="I41" s="168">
        <f t="shared" si="3"/>
        <v>301</v>
      </c>
      <c r="J41" s="169">
        <f t="shared" si="1"/>
        <v>743</v>
      </c>
      <c r="K41" s="230">
        <f t="shared" si="2"/>
        <v>59.48</v>
      </c>
      <c r="L41" s="6">
        <f t="shared" si="4"/>
      </c>
    </row>
    <row r="42" spans="1:12" s="170" customFormat="1" ht="15" customHeight="1">
      <c r="A42" s="164" t="s">
        <v>256</v>
      </c>
      <c r="B42" s="165">
        <v>387</v>
      </c>
      <c r="C42" s="166" t="s">
        <v>82</v>
      </c>
      <c r="D42" s="219">
        <v>600</v>
      </c>
      <c r="E42" s="143">
        <v>552</v>
      </c>
      <c r="F42" s="167">
        <f t="shared" si="5"/>
        <v>0.92</v>
      </c>
      <c r="G42" s="168">
        <v>382</v>
      </c>
      <c r="H42" s="168">
        <v>63</v>
      </c>
      <c r="I42" s="168">
        <f t="shared" si="3"/>
        <v>155</v>
      </c>
      <c r="J42" s="169">
        <f t="shared" si="1"/>
        <v>600</v>
      </c>
      <c r="K42" s="230">
        <f t="shared" si="2"/>
        <v>74.16</v>
      </c>
      <c r="L42" s="6">
        <f t="shared" si="4"/>
      </c>
    </row>
    <row r="43" spans="1:12" s="170" customFormat="1" ht="15" customHeight="1">
      <c r="A43" s="164" t="s">
        <v>256</v>
      </c>
      <c r="B43" s="165">
        <v>388</v>
      </c>
      <c r="C43" s="166" t="s">
        <v>83</v>
      </c>
      <c r="D43" s="219">
        <v>1055</v>
      </c>
      <c r="E43" s="143">
        <v>963</v>
      </c>
      <c r="F43" s="167">
        <f t="shared" si="5"/>
        <v>0.9127962085308057</v>
      </c>
      <c r="G43" s="168">
        <v>660</v>
      </c>
      <c r="H43" s="168">
        <v>138</v>
      </c>
      <c r="I43" s="168">
        <f t="shared" si="3"/>
        <v>257</v>
      </c>
      <c r="J43" s="169">
        <f t="shared" si="1"/>
        <v>1055</v>
      </c>
      <c r="K43" s="230">
        <f t="shared" si="2"/>
        <v>75.63</v>
      </c>
      <c r="L43" s="6">
        <f t="shared" si="4"/>
      </c>
    </row>
    <row r="44" spans="1:12" s="170" customFormat="1" ht="15" customHeight="1">
      <c r="A44" s="164" t="s">
        <v>256</v>
      </c>
      <c r="B44" s="165">
        <v>389</v>
      </c>
      <c r="C44" s="166" t="s">
        <v>84</v>
      </c>
      <c r="D44" s="219">
        <v>1163</v>
      </c>
      <c r="E44" s="143">
        <v>1119</v>
      </c>
      <c r="F44" s="167">
        <f t="shared" si="5"/>
        <v>0.9621668099742047</v>
      </c>
      <c r="G44" s="168">
        <v>445</v>
      </c>
      <c r="H44" s="168">
        <v>100</v>
      </c>
      <c r="I44" s="168">
        <f t="shared" si="3"/>
        <v>618</v>
      </c>
      <c r="J44" s="169">
        <f t="shared" si="1"/>
        <v>1163</v>
      </c>
      <c r="K44" s="230">
        <f t="shared" si="2"/>
        <v>46.86</v>
      </c>
      <c r="L44" s="6">
        <f t="shared" si="4"/>
      </c>
    </row>
    <row r="45" spans="1:12" s="170" customFormat="1" ht="15" customHeight="1">
      <c r="A45" s="164" t="s">
        <v>256</v>
      </c>
      <c r="B45" s="165">
        <v>390</v>
      </c>
      <c r="C45" s="166" t="s">
        <v>85</v>
      </c>
      <c r="D45" s="219">
        <v>741</v>
      </c>
      <c r="E45" s="143">
        <v>667</v>
      </c>
      <c r="F45" s="167">
        <f t="shared" si="5"/>
        <v>0.9001349527665317</v>
      </c>
      <c r="G45" s="168">
        <v>409</v>
      </c>
      <c r="H45" s="168">
        <v>84</v>
      </c>
      <c r="I45" s="168">
        <f t="shared" si="3"/>
        <v>248</v>
      </c>
      <c r="J45" s="169">
        <f t="shared" si="1"/>
        <v>741</v>
      </c>
      <c r="K45" s="230">
        <f t="shared" si="2"/>
        <v>66.53</v>
      </c>
      <c r="L45" s="6">
        <f t="shared" si="4"/>
      </c>
    </row>
    <row r="46" spans="1:12" s="170" customFormat="1" ht="15" customHeight="1">
      <c r="A46" s="164" t="s">
        <v>256</v>
      </c>
      <c r="B46" s="165">
        <v>391</v>
      </c>
      <c r="C46" s="166" t="s">
        <v>86</v>
      </c>
      <c r="D46" s="219">
        <v>663</v>
      </c>
      <c r="E46" s="143">
        <v>608</v>
      </c>
      <c r="F46" s="167">
        <f t="shared" si="5"/>
        <v>0.9170437405731523</v>
      </c>
      <c r="G46" s="168">
        <v>567</v>
      </c>
      <c r="H46" s="168">
        <v>31</v>
      </c>
      <c r="I46" s="168">
        <f t="shared" si="3"/>
        <v>65</v>
      </c>
      <c r="J46" s="169">
        <f t="shared" si="1"/>
        <v>663</v>
      </c>
      <c r="K46" s="230">
        <f t="shared" si="2"/>
        <v>90.19</v>
      </c>
      <c r="L46" s="6">
        <f t="shared" si="4"/>
      </c>
    </row>
    <row r="47" spans="1:12" s="170" customFormat="1" ht="15" customHeight="1">
      <c r="A47" s="164" t="s">
        <v>256</v>
      </c>
      <c r="B47" s="165">
        <v>392</v>
      </c>
      <c r="C47" s="166" t="s">
        <v>87</v>
      </c>
      <c r="D47" s="219">
        <v>1492</v>
      </c>
      <c r="E47" s="143">
        <v>1369</v>
      </c>
      <c r="F47" s="167">
        <f t="shared" si="5"/>
        <v>0.9175603217158177</v>
      </c>
      <c r="G47" s="168">
        <v>613</v>
      </c>
      <c r="H47" s="168">
        <v>147</v>
      </c>
      <c r="I47" s="168">
        <f t="shared" si="3"/>
        <v>732</v>
      </c>
      <c r="J47" s="169">
        <f t="shared" si="1"/>
        <v>1492</v>
      </c>
      <c r="K47" s="230">
        <f t="shared" si="2"/>
        <v>50.93</v>
      </c>
      <c r="L47" s="6">
        <f t="shared" si="4"/>
      </c>
    </row>
    <row r="48" spans="1:12" s="170" customFormat="1" ht="15" customHeight="1">
      <c r="A48" s="164" t="s">
        <v>256</v>
      </c>
      <c r="B48" s="165">
        <v>393</v>
      </c>
      <c r="C48" s="166" t="s">
        <v>88</v>
      </c>
      <c r="D48" s="219">
        <v>850</v>
      </c>
      <c r="E48" s="143">
        <v>804</v>
      </c>
      <c r="F48" s="167">
        <f t="shared" si="5"/>
        <v>0.9458823529411765</v>
      </c>
      <c r="G48" s="168">
        <v>357</v>
      </c>
      <c r="H48" s="168">
        <v>98</v>
      </c>
      <c r="I48" s="168">
        <f t="shared" si="3"/>
        <v>395</v>
      </c>
      <c r="J48" s="169">
        <f t="shared" si="1"/>
        <v>850</v>
      </c>
      <c r="K48" s="230">
        <f t="shared" si="2"/>
        <v>53.52</v>
      </c>
      <c r="L48" s="6">
        <f t="shared" si="4"/>
      </c>
    </row>
    <row r="49" spans="1:12" s="170" customFormat="1" ht="15" customHeight="1">
      <c r="A49" s="164" t="s">
        <v>256</v>
      </c>
      <c r="B49" s="165">
        <v>395</v>
      </c>
      <c r="C49" s="166" t="s">
        <v>89</v>
      </c>
      <c r="D49" s="219">
        <v>414</v>
      </c>
      <c r="E49" s="143">
        <v>367</v>
      </c>
      <c r="F49" s="167">
        <f t="shared" si="5"/>
        <v>0.8864734299516909</v>
      </c>
      <c r="G49" s="168">
        <v>251</v>
      </c>
      <c r="H49" s="168">
        <v>55</v>
      </c>
      <c r="I49" s="168">
        <f t="shared" si="3"/>
        <v>108</v>
      </c>
      <c r="J49" s="169">
        <f t="shared" si="1"/>
        <v>414</v>
      </c>
      <c r="K49" s="230">
        <f t="shared" si="2"/>
        <v>73.91</v>
      </c>
      <c r="L49" s="6">
        <f t="shared" si="4"/>
      </c>
    </row>
    <row r="50" spans="1:12" s="172" customFormat="1" ht="15" customHeight="1">
      <c r="A50" s="164" t="s">
        <v>256</v>
      </c>
      <c r="B50" s="165">
        <v>370</v>
      </c>
      <c r="C50" s="166" t="s">
        <v>320</v>
      </c>
      <c r="D50" s="219">
        <v>10</v>
      </c>
      <c r="E50" s="171"/>
      <c r="F50" s="167">
        <f t="shared" si="5"/>
        <v>0</v>
      </c>
      <c r="G50" s="171">
        <v>5</v>
      </c>
      <c r="H50" s="171">
        <v>1</v>
      </c>
      <c r="I50" s="171">
        <v>4</v>
      </c>
      <c r="J50" s="169">
        <f t="shared" si="1"/>
        <v>10</v>
      </c>
      <c r="K50" s="230">
        <f t="shared" si="2"/>
        <v>60</v>
      </c>
      <c r="L50" s="6">
        <f t="shared" si="4"/>
      </c>
    </row>
    <row r="51" spans="1:12" s="172" customFormat="1" ht="15" customHeight="1">
      <c r="A51" s="164"/>
      <c r="B51" s="165"/>
      <c r="C51" s="166"/>
      <c r="D51" s="143"/>
      <c r="E51" s="171"/>
      <c r="F51" s="167"/>
      <c r="G51" s="171"/>
      <c r="H51" s="171"/>
      <c r="I51" s="171"/>
      <c r="J51" s="169"/>
      <c r="K51" s="204"/>
      <c r="L51" s="6"/>
    </row>
    <row r="52" spans="1:12" s="16" customFormat="1" ht="15.75">
      <c r="A52" s="114" t="s">
        <v>18</v>
      </c>
      <c r="B52" s="114">
        <f>COUNTA(B9:B50)</f>
        <v>42</v>
      </c>
      <c r="C52" s="115"/>
      <c r="D52" s="116">
        <f>SUM(D9:D51)</f>
        <v>23958</v>
      </c>
      <c r="E52" s="116">
        <f>SUM(E9:E51)</f>
        <v>22139</v>
      </c>
      <c r="F52" s="113">
        <f t="shared" si="5"/>
        <v>0.9240754653977794</v>
      </c>
      <c r="G52" s="117">
        <f>SUM(G9:G51)</f>
        <v>14264</v>
      </c>
      <c r="H52" s="117">
        <f>SUM(H9:H51)</f>
        <v>2169</v>
      </c>
      <c r="I52" s="117">
        <f>SUM(I9:I51)</f>
        <v>7525</v>
      </c>
      <c r="J52" s="117">
        <f>SUM(J9:J51)</f>
        <v>23958</v>
      </c>
      <c r="K52" s="198">
        <f>ROUNDDOWN((G52+H52)/D52*100,2)</f>
        <v>68.59</v>
      </c>
      <c r="L52" s="6">
        <f t="shared" si="4"/>
      </c>
    </row>
    <row r="53" spans="1:11" s="16" customFormat="1" ht="12.75">
      <c r="A53" s="112"/>
      <c r="B53" s="112"/>
      <c r="C53" s="118"/>
      <c r="D53" s="119"/>
      <c r="E53" s="119"/>
      <c r="F53" s="113"/>
      <c r="G53" s="120"/>
      <c r="H53" s="120"/>
      <c r="I53" s="120"/>
      <c r="J53" s="120"/>
      <c r="K53" s="214"/>
    </row>
    <row r="54" spans="1:11" s="16" customFormat="1" ht="12.75">
      <c r="A54" s="17"/>
      <c r="B54" s="17"/>
      <c r="D54" s="19"/>
      <c r="E54" s="19"/>
      <c r="F54" s="20"/>
      <c r="G54" s="18"/>
      <c r="H54" s="18"/>
      <c r="I54" s="18"/>
      <c r="J54" s="18"/>
      <c r="K54" s="215"/>
    </row>
    <row r="55" spans="1:11" s="16" customFormat="1" ht="12.75">
      <c r="A55" s="17"/>
      <c r="B55" s="17"/>
      <c r="D55" s="19"/>
      <c r="E55" s="19"/>
      <c r="F55" s="20"/>
      <c r="G55" s="18"/>
      <c r="H55" s="18"/>
      <c r="I55" s="18"/>
      <c r="J55" s="18"/>
      <c r="K55" s="215"/>
    </row>
    <row r="56" spans="1:11" s="16" customFormat="1" ht="12.75">
      <c r="A56" s="17"/>
      <c r="B56" s="17"/>
      <c r="D56" s="19"/>
      <c r="E56" s="19"/>
      <c r="F56" s="20"/>
      <c r="G56" s="18"/>
      <c r="H56" s="18"/>
      <c r="I56" s="18"/>
      <c r="J56" s="18"/>
      <c r="K56" s="215"/>
    </row>
    <row r="57" spans="1:11" s="16" customFormat="1" ht="12.75">
      <c r="A57" s="17"/>
      <c r="B57" s="17"/>
      <c r="D57" s="19"/>
      <c r="E57" s="19"/>
      <c r="F57" s="20"/>
      <c r="G57" s="18"/>
      <c r="H57" s="18"/>
      <c r="I57" s="18"/>
      <c r="J57" s="18"/>
      <c r="K57" s="215"/>
    </row>
    <row r="58" spans="1:11" s="16" customFormat="1" ht="12.75">
      <c r="A58" s="17"/>
      <c r="B58" s="17"/>
      <c r="D58" s="19"/>
      <c r="E58" s="19"/>
      <c r="F58" s="20"/>
      <c r="G58" s="18"/>
      <c r="H58" s="18"/>
      <c r="I58" s="18"/>
      <c r="J58" s="18"/>
      <c r="K58" s="215"/>
    </row>
    <row r="59" spans="1:11" s="16" customFormat="1" ht="12.75">
      <c r="A59" s="17"/>
      <c r="B59" s="17"/>
      <c r="D59" s="19"/>
      <c r="E59" s="19"/>
      <c r="F59" s="20"/>
      <c r="G59" s="18"/>
      <c r="H59" s="18"/>
      <c r="I59" s="18"/>
      <c r="J59" s="18"/>
      <c r="K59" s="215"/>
    </row>
  </sheetData>
  <sheetProtection selectLockedCells="1"/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53"/>
  <sheetViews>
    <sheetView tabSelected="1" view="pageLayout" zoomScale="90" zoomScaleSheetLayoutView="100" zoomScalePageLayoutView="90" workbookViewId="0" topLeftCell="A29">
      <selection activeCell="L68" sqref="L68"/>
    </sheetView>
  </sheetViews>
  <sheetFormatPr defaultColWidth="9.8515625" defaultRowHeight="12.75"/>
  <cols>
    <col min="1" max="1" width="12.7109375" style="32" customWidth="1"/>
    <col min="2" max="2" width="12.7109375" style="33" customWidth="1"/>
    <col min="3" max="3" width="38.7109375" style="32" customWidth="1"/>
    <col min="4" max="5" width="11.8515625" style="34" customWidth="1"/>
    <col min="6" max="6" width="11.8515625" style="35" customWidth="1"/>
    <col min="7" max="10" width="11.8515625" style="36" customWidth="1"/>
    <col min="11" max="11" width="11.8515625" style="213" customWidth="1"/>
    <col min="12" max="16384" width="9.8515625" style="32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325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26" customFormat="1" ht="36" customHeight="1">
      <c r="A8" s="185" t="s">
        <v>0</v>
      </c>
      <c r="B8" s="185" t="s">
        <v>1</v>
      </c>
      <c r="C8" s="185" t="s">
        <v>2</v>
      </c>
      <c r="D8" s="186" t="s">
        <v>260</v>
      </c>
      <c r="E8" s="186" t="s">
        <v>261</v>
      </c>
      <c r="F8" s="187" t="s">
        <v>262</v>
      </c>
      <c r="G8" s="185" t="s">
        <v>3</v>
      </c>
      <c r="H8" s="185" t="s">
        <v>4</v>
      </c>
      <c r="I8" s="185" t="s">
        <v>5</v>
      </c>
      <c r="J8" s="185" t="s">
        <v>18</v>
      </c>
      <c r="K8" s="228" t="s">
        <v>340</v>
      </c>
    </row>
    <row r="9" spans="1:12" s="163" customFormat="1" ht="15" customHeight="1">
      <c r="A9" s="157" t="s">
        <v>257</v>
      </c>
      <c r="B9" s="158">
        <v>400</v>
      </c>
      <c r="C9" s="159" t="s">
        <v>19</v>
      </c>
      <c r="D9" s="58">
        <v>1655</v>
      </c>
      <c r="E9" s="143">
        <v>1569</v>
      </c>
      <c r="F9" s="160">
        <f aca="true" t="shared" si="0" ref="F9:F38">E9/D9</f>
        <v>0.9480362537764351</v>
      </c>
      <c r="G9" s="161">
        <v>487</v>
      </c>
      <c r="H9" s="161">
        <v>131</v>
      </c>
      <c r="I9" s="161">
        <f>D9-G9-H9</f>
        <v>1037</v>
      </c>
      <c r="J9" s="162">
        <f aca="true" t="shared" si="1" ref="J9:J38">G9+H9+I9</f>
        <v>1655</v>
      </c>
      <c r="K9" s="230">
        <f aca="true" t="shared" si="2" ref="K9:K38">ROUNDDOWN((G9+H9)/D9*100,2)</f>
        <v>37.34</v>
      </c>
      <c r="L9" s="6">
        <f>IF(J9=D9,"","ERROR-TOTAL ENROLLED MUST EQUAL TOTAL ELIGIBLES")</f>
      </c>
    </row>
    <row r="10" spans="1:12" s="163" customFormat="1" ht="15" customHeight="1">
      <c r="A10" s="157" t="s">
        <v>257</v>
      </c>
      <c r="B10" s="158">
        <v>401</v>
      </c>
      <c r="C10" s="159" t="s">
        <v>20</v>
      </c>
      <c r="D10" s="58">
        <v>527</v>
      </c>
      <c r="E10" s="143">
        <v>507</v>
      </c>
      <c r="F10" s="160">
        <f t="shared" si="0"/>
        <v>0.9620493358633776</v>
      </c>
      <c r="G10" s="161">
        <v>263</v>
      </c>
      <c r="H10" s="161">
        <v>41</v>
      </c>
      <c r="I10" s="161">
        <f aca="true" t="shared" si="3" ref="I10:I16">D10-G10-H10</f>
        <v>223</v>
      </c>
      <c r="J10" s="162">
        <f t="shared" si="1"/>
        <v>527</v>
      </c>
      <c r="K10" s="230">
        <f t="shared" si="2"/>
        <v>57.68</v>
      </c>
      <c r="L10" s="6">
        <f aca="true" t="shared" si="4" ref="L10:L53">IF(J10=D10,"","ERROR-TOTAL ENROLLED MUST EQUAL TOTAL ELIGIBLES")</f>
      </c>
    </row>
    <row r="11" spans="1:12" s="163" customFormat="1" ht="15" customHeight="1">
      <c r="A11" s="157" t="s">
        <v>257</v>
      </c>
      <c r="B11" s="158">
        <v>402</v>
      </c>
      <c r="C11" s="159" t="s">
        <v>21</v>
      </c>
      <c r="D11" s="58">
        <v>367</v>
      </c>
      <c r="E11" s="143">
        <v>348</v>
      </c>
      <c r="F11" s="160">
        <f t="shared" si="0"/>
        <v>0.9482288828337875</v>
      </c>
      <c r="G11" s="161">
        <v>235</v>
      </c>
      <c r="H11" s="161">
        <v>64</v>
      </c>
      <c r="I11" s="161">
        <f t="shared" si="3"/>
        <v>68</v>
      </c>
      <c r="J11" s="162">
        <f t="shared" si="1"/>
        <v>367</v>
      </c>
      <c r="K11" s="230">
        <f t="shared" si="2"/>
        <v>81.47</v>
      </c>
      <c r="L11" s="6">
        <f t="shared" si="4"/>
      </c>
    </row>
    <row r="12" spans="1:12" s="163" customFormat="1" ht="15" customHeight="1">
      <c r="A12" s="157" t="s">
        <v>257</v>
      </c>
      <c r="B12" s="158">
        <v>404</v>
      </c>
      <c r="C12" s="159" t="s">
        <v>22</v>
      </c>
      <c r="D12" s="58">
        <v>862</v>
      </c>
      <c r="E12" s="143">
        <v>813</v>
      </c>
      <c r="F12" s="160">
        <f t="shared" si="0"/>
        <v>0.9431554524361949</v>
      </c>
      <c r="G12" s="161">
        <v>313</v>
      </c>
      <c r="H12" s="161">
        <v>108</v>
      </c>
      <c r="I12" s="161">
        <f t="shared" si="3"/>
        <v>441</v>
      </c>
      <c r="J12" s="162">
        <f t="shared" si="1"/>
        <v>862</v>
      </c>
      <c r="K12" s="230">
        <f t="shared" si="2"/>
        <v>48.83</v>
      </c>
      <c r="L12" s="6">
        <f t="shared" si="4"/>
      </c>
    </row>
    <row r="13" spans="1:12" s="163" customFormat="1" ht="15" customHeight="1">
      <c r="A13" s="157" t="s">
        <v>257</v>
      </c>
      <c r="B13" s="158">
        <v>405</v>
      </c>
      <c r="C13" s="159" t="s">
        <v>23</v>
      </c>
      <c r="D13" s="58">
        <v>1033</v>
      </c>
      <c r="E13" s="143">
        <v>980</v>
      </c>
      <c r="F13" s="160">
        <f t="shared" si="0"/>
        <v>0.9486931268151017</v>
      </c>
      <c r="G13" s="161">
        <v>555</v>
      </c>
      <c r="H13" s="161">
        <v>166</v>
      </c>
      <c r="I13" s="161">
        <f t="shared" si="3"/>
        <v>312</v>
      </c>
      <c r="J13" s="162">
        <f t="shared" si="1"/>
        <v>1033</v>
      </c>
      <c r="K13" s="230">
        <f t="shared" si="2"/>
        <v>69.79</v>
      </c>
      <c r="L13" s="6">
        <f t="shared" si="4"/>
      </c>
    </row>
    <row r="14" spans="1:12" s="163" customFormat="1" ht="15" customHeight="1">
      <c r="A14" s="157" t="s">
        <v>257</v>
      </c>
      <c r="B14" s="158">
        <v>406</v>
      </c>
      <c r="C14" s="159" t="s">
        <v>24</v>
      </c>
      <c r="D14" s="58">
        <v>846</v>
      </c>
      <c r="E14" s="143">
        <v>801</v>
      </c>
      <c r="F14" s="160">
        <f t="shared" si="0"/>
        <v>0.9468085106382979</v>
      </c>
      <c r="G14" s="161">
        <v>368</v>
      </c>
      <c r="H14" s="161">
        <v>105</v>
      </c>
      <c r="I14" s="161">
        <f t="shared" si="3"/>
        <v>373</v>
      </c>
      <c r="J14" s="162">
        <f t="shared" si="1"/>
        <v>846</v>
      </c>
      <c r="K14" s="230">
        <f t="shared" si="2"/>
        <v>55.91</v>
      </c>
      <c r="L14" s="6">
        <f t="shared" si="4"/>
      </c>
    </row>
    <row r="15" spans="1:12" s="163" customFormat="1" ht="15" customHeight="1">
      <c r="A15" s="157" t="s">
        <v>257</v>
      </c>
      <c r="B15" s="158">
        <v>407</v>
      </c>
      <c r="C15" s="159" t="s">
        <v>25</v>
      </c>
      <c r="D15" s="58">
        <v>264</v>
      </c>
      <c r="E15" s="143">
        <v>249</v>
      </c>
      <c r="F15" s="160">
        <f t="shared" si="0"/>
        <v>0.9431818181818182</v>
      </c>
      <c r="G15" s="161">
        <v>168</v>
      </c>
      <c r="H15" s="161">
        <v>35</v>
      </c>
      <c r="I15" s="161">
        <f t="shared" si="3"/>
        <v>61</v>
      </c>
      <c r="J15" s="162">
        <f t="shared" si="1"/>
        <v>264</v>
      </c>
      <c r="K15" s="230">
        <f t="shared" si="2"/>
        <v>76.89</v>
      </c>
      <c r="L15" s="6">
        <f t="shared" si="4"/>
      </c>
    </row>
    <row r="16" spans="1:12" s="163" customFormat="1" ht="15" customHeight="1">
      <c r="A16" s="157" t="s">
        <v>257</v>
      </c>
      <c r="B16" s="158">
        <v>409</v>
      </c>
      <c r="C16" s="159" t="s">
        <v>26</v>
      </c>
      <c r="D16" s="58">
        <v>1018</v>
      </c>
      <c r="E16" s="143">
        <v>952</v>
      </c>
      <c r="F16" s="160">
        <f t="shared" si="0"/>
        <v>0.9351669941060904</v>
      </c>
      <c r="G16" s="161">
        <v>492</v>
      </c>
      <c r="H16" s="161">
        <v>158</v>
      </c>
      <c r="I16" s="161">
        <f t="shared" si="3"/>
        <v>368</v>
      </c>
      <c r="J16" s="162">
        <f t="shared" si="1"/>
        <v>1018</v>
      </c>
      <c r="K16" s="230">
        <f t="shared" si="2"/>
        <v>63.85</v>
      </c>
      <c r="L16" s="6">
        <f t="shared" si="4"/>
      </c>
    </row>
    <row r="17" spans="1:12" s="163" customFormat="1" ht="15" customHeight="1">
      <c r="A17" s="157" t="s">
        <v>257</v>
      </c>
      <c r="B17" s="158">
        <v>410</v>
      </c>
      <c r="C17" s="159" t="s">
        <v>27</v>
      </c>
      <c r="D17" s="58">
        <v>78</v>
      </c>
      <c r="E17" s="143">
        <v>78</v>
      </c>
      <c r="F17" s="160">
        <f t="shared" si="0"/>
        <v>1</v>
      </c>
      <c r="G17" s="161">
        <v>52</v>
      </c>
      <c r="H17" s="161">
        <v>10</v>
      </c>
      <c r="I17" s="161">
        <v>16</v>
      </c>
      <c r="J17" s="162">
        <f t="shared" si="1"/>
        <v>78</v>
      </c>
      <c r="K17" s="230">
        <f t="shared" si="2"/>
        <v>79.48</v>
      </c>
      <c r="L17" s="6">
        <f t="shared" si="4"/>
      </c>
    </row>
    <row r="18" spans="1:12" s="163" customFormat="1" ht="15" customHeight="1">
      <c r="A18" s="157" t="s">
        <v>257</v>
      </c>
      <c r="B18" s="158">
        <v>412</v>
      </c>
      <c r="C18" s="159" t="s">
        <v>28</v>
      </c>
      <c r="D18" s="58">
        <v>388</v>
      </c>
      <c r="E18" s="143">
        <v>360</v>
      </c>
      <c r="F18" s="160">
        <f t="shared" si="0"/>
        <v>0.9278350515463918</v>
      </c>
      <c r="G18" s="161">
        <v>140</v>
      </c>
      <c r="H18" s="161">
        <v>39</v>
      </c>
      <c r="I18" s="161">
        <f>D18-G18-H18</f>
        <v>209</v>
      </c>
      <c r="J18" s="162">
        <f t="shared" si="1"/>
        <v>388</v>
      </c>
      <c r="K18" s="230">
        <f t="shared" si="2"/>
        <v>46.13</v>
      </c>
      <c r="L18" s="6">
        <f t="shared" si="4"/>
      </c>
    </row>
    <row r="19" spans="1:12" s="163" customFormat="1" ht="15" customHeight="1">
      <c r="A19" s="157" t="s">
        <v>257</v>
      </c>
      <c r="B19" s="158">
        <v>413</v>
      </c>
      <c r="C19" s="159" t="s">
        <v>29</v>
      </c>
      <c r="D19" s="58">
        <v>633</v>
      </c>
      <c r="E19" s="143">
        <v>603</v>
      </c>
      <c r="F19" s="160">
        <f t="shared" si="0"/>
        <v>0.95260663507109</v>
      </c>
      <c r="G19" s="161">
        <v>295</v>
      </c>
      <c r="H19" s="161">
        <v>73</v>
      </c>
      <c r="I19" s="161">
        <f aca="true" t="shared" si="5" ref="I19:I38">D19-G19-H19</f>
        <v>265</v>
      </c>
      <c r="J19" s="162">
        <f t="shared" si="1"/>
        <v>633</v>
      </c>
      <c r="K19" s="230">
        <f t="shared" si="2"/>
        <v>58.13</v>
      </c>
      <c r="L19" s="6">
        <f t="shared" si="4"/>
      </c>
    </row>
    <row r="20" spans="1:12" s="163" customFormat="1" ht="15" customHeight="1">
      <c r="A20" s="157" t="s">
        <v>257</v>
      </c>
      <c r="B20" s="158">
        <v>414</v>
      </c>
      <c r="C20" s="159" t="s">
        <v>30</v>
      </c>
      <c r="D20" s="58">
        <v>1084</v>
      </c>
      <c r="E20" s="143">
        <v>997</v>
      </c>
      <c r="F20" s="160">
        <f t="shared" si="0"/>
        <v>0.9197416974169742</v>
      </c>
      <c r="G20" s="161">
        <v>335</v>
      </c>
      <c r="H20" s="161">
        <v>99</v>
      </c>
      <c r="I20" s="161">
        <f t="shared" si="5"/>
        <v>650</v>
      </c>
      <c r="J20" s="162">
        <f t="shared" si="1"/>
        <v>1084</v>
      </c>
      <c r="K20" s="230">
        <f t="shared" si="2"/>
        <v>40.03</v>
      </c>
      <c r="L20" s="6">
        <f t="shared" si="4"/>
      </c>
    </row>
    <row r="21" spans="1:12" s="163" customFormat="1" ht="15" customHeight="1">
      <c r="A21" s="157" t="s">
        <v>257</v>
      </c>
      <c r="B21" s="158">
        <v>415</v>
      </c>
      <c r="C21" s="159" t="s">
        <v>31</v>
      </c>
      <c r="D21" s="58">
        <v>541</v>
      </c>
      <c r="E21" s="143">
        <v>519</v>
      </c>
      <c r="F21" s="160">
        <f t="shared" si="0"/>
        <v>0.9593345656192237</v>
      </c>
      <c r="G21" s="161">
        <v>181</v>
      </c>
      <c r="H21" s="161">
        <v>53</v>
      </c>
      <c r="I21" s="161">
        <f t="shared" si="5"/>
        <v>307</v>
      </c>
      <c r="J21" s="162">
        <f t="shared" si="1"/>
        <v>541</v>
      </c>
      <c r="K21" s="230">
        <f t="shared" si="2"/>
        <v>43.25</v>
      </c>
      <c r="L21" s="6">
        <f t="shared" si="4"/>
      </c>
    </row>
    <row r="22" spans="1:12" s="163" customFormat="1" ht="15" customHeight="1">
      <c r="A22" s="157" t="s">
        <v>257</v>
      </c>
      <c r="B22" s="158">
        <v>416</v>
      </c>
      <c r="C22" s="159" t="s">
        <v>32</v>
      </c>
      <c r="D22" s="58">
        <v>1016</v>
      </c>
      <c r="E22" s="143">
        <v>970</v>
      </c>
      <c r="F22" s="160">
        <f t="shared" si="0"/>
        <v>0.9547244094488189</v>
      </c>
      <c r="G22" s="161">
        <v>579</v>
      </c>
      <c r="H22" s="161">
        <v>136</v>
      </c>
      <c r="I22" s="161">
        <f t="shared" si="5"/>
        <v>301</v>
      </c>
      <c r="J22" s="162">
        <f t="shared" si="1"/>
        <v>1016</v>
      </c>
      <c r="K22" s="230">
        <f t="shared" si="2"/>
        <v>70.37</v>
      </c>
      <c r="L22" s="6">
        <f t="shared" si="4"/>
      </c>
    </row>
    <row r="23" spans="1:12" s="163" customFormat="1" ht="15" customHeight="1">
      <c r="A23" s="157" t="s">
        <v>257</v>
      </c>
      <c r="B23" s="158">
        <v>417</v>
      </c>
      <c r="C23" s="159" t="s">
        <v>33</v>
      </c>
      <c r="D23" s="58">
        <v>557</v>
      </c>
      <c r="E23" s="143">
        <v>528</v>
      </c>
      <c r="F23" s="160">
        <f t="shared" si="0"/>
        <v>0.947935368043088</v>
      </c>
      <c r="G23" s="161">
        <v>278</v>
      </c>
      <c r="H23" s="161">
        <v>80</v>
      </c>
      <c r="I23" s="161">
        <f t="shared" si="5"/>
        <v>199</v>
      </c>
      <c r="J23" s="162">
        <f t="shared" si="1"/>
        <v>557</v>
      </c>
      <c r="K23" s="230">
        <f t="shared" si="2"/>
        <v>64.27</v>
      </c>
      <c r="L23" s="6">
        <f t="shared" si="4"/>
      </c>
    </row>
    <row r="24" spans="1:12" s="163" customFormat="1" ht="15" customHeight="1">
      <c r="A24" s="157" t="s">
        <v>257</v>
      </c>
      <c r="B24" s="158">
        <v>418</v>
      </c>
      <c r="C24" s="159" t="s">
        <v>34</v>
      </c>
      <c r="D24" s="58">
        <v>1921</v>
      </c>
      <c r="E24" s="143">
        <v>1803</v>
      </c>
      <c r="F24" s="160">
        <f t="shared" si="0"/>
        <v>0.9385736595523165</v>
      </c>
      <c r="G24" s="161">
        <v>658</v>
      </c>
      <c r="H24" s="161">
        <v>194</v>
      </c>
      <c r="I24" s="161">
        <f t="shared" si="5"/>
        <v>1069</v>
      </c>
      <c r="J24" s="162">
        <f t="shared" si="1"/>
        <v>1921</v>
      </c>
      <c r="K24" s="230">
        <f t="shared" si="2"/>
        <v>44.35</v>
      </c>
      <c r="L24" s="6">
        <f t="shared" si="4"/>
      </c>
    </row>
    <row r="25" spans="1:12" s="163" customFormat="1" ht="15" customHeight="1">
      <c r="A25" s="157" t="s">
        <v>257</v>
      </c>
      <c r="B25" s="158">
        <v>419</v>
      </c>
      <c r="C25" s="159" t="s">
        <v>35</v>
      </c>
      <c r="D25" s="58">
        <v>85</v>
      </c>
      <c r="E25" s="143">
        <v>82</v>
      </c>
      <c r="F25" s="160">
        <f t="shared" si="0"/>
        <v>0.9647058823529412</v>
      </c>
      <c r="G25" s="161">
        <v>67</v>
      </c>
      <c r="H25" s="161">
        <v>13</v>
      </c>
      <c r="I25" s="161">
        <f t="shared" si="5"/>
        <v>5</v>
      </c>
      <c r="J25" s="162">
        <f t="shared" si="1"/>
        <v>85</v>
      </c>
      <c r="K25" s="230">
        <f t="shared" si="2"/>
        <v>94.11</v>
      </c>
      <c r="L25" s="6">
        <f t="shared" si="4"/>
      </c>
    </row>
    <row r="26" spans="1:12" s="163" customFormat="1" ht="15" customHeight="1">
      <c r="A26" s="157" t="s">
        <v>257</v>
      </c>
      <c r="B26" s="158">
        <v>420</v>
      </c>
      <c r="C26" s="159" t="s">
        <v>36</v>
      </c>
      <c r="D26" s="58">
        <v>834</v>
      </c>
      <c r="E26" s="143">
        <v>781</v>
      </c>
      <c r="F26" s="160">
        <f t="shared" si="0"/>
        <v>0.9364508393285371</v>
      </c>
      <c r="G26" s="161">
        <v>389</v>
      </c>
      <c r="H26" s="161">
        <v>107</v>
      </c>
      <c r="I26" s="161">
        <f t="shared" si="5"/>
        <v>338</v>
      </c>
      <c r="J26" s="162">
        <f t="shared" si="1"/>
        <v>834</v>
      </c>
      <c r="K26" s="230">
        <f t="shared" si="2"/>
        <v>59.47</v>
      </c>
      <c r="L26" s="6">
        <f t="shared" si="4"/>
      </c>
    </row>
    <row r="27" spans="1:12" s="163" customFormat="1" ht="15" customHeight="1">
      <c r="A27" s="157" t="s">
        <v>257</v>
      </c>
      <c r="B27" s="158">
        <v>421</v>
      </c>
      <c r="C27" s="159" t="s">
        <v>37</v>
      </c>
      <c r="D27" s="58">
        <v>326</v>
      </c>
      <c r="E27" s="143">
        <v>302</v>
      </c>
      <c r="F27" s="160">
        <f t="shared" si="0"/>
        <v>0.9263803680981595</v>
      </c>
      <c r="G27" s="161">
        <v>177</v>
      </c>
      <c r="H27" s="161">
        <v>45</v>
      </c>
      <c r="I27" s="161">
        <f t="shared" si="5"/>
        <v>104</v>
      </c>
      <c r="J27" s="162">
        <f t="shared" si="1"/>
        <v>326</v>
      </c>
      <c r="K27" s="230">
        <f t="shared" si="2"/>
        <v>68.09</v>
      </c>
      <c r="L27" s="6">
        <f t="shared" si="4"/>
      </c>
    </row>
    <row r="28" spans="1:12" s="163" customFormat="1" ht="15" customHeight="1">
      <c r="A28" s="157" t="s">
        <v>257</v>
      </c>
      <c r="B28" s="158">
        <v>422</v>
      </c>
      <c r="C28" s="159" t="s">
        <v>38</v>
      </c>
      <c r="D28" s="58">
        <v>316</v>
      </c>
      <c r="E28" s="143">
        <v>290</v>
      </c>
      <c r="F28" s="160">
        <f t="shared" si="0"/>
        <v>0.9177215189873418</v>
      </c>
      <c r="G28" s="161">
        <v>170</v>
      </c>
      <c r="H28" s="161">
        <v>34</v>
      </c>
      <c r="I28" s="161">
        <f t="shared" si="5"/>
        <v>112</v>
      </c>
      <c r="J28" s="162">
        <f t="shared" si="1"/>
        <v>316</v>
      </c>
      <c r="K28" s="230">
        <f t="shared" si="2"/>
        <v>64.55</v>
      </c>
      <c r="L28" s="6">
        <f t="shared" si="4"/>
      </c>
    </row>
    <row r="29" spans="1:12" s="163" customFormat="1" ht="15" customHeight="1">
      <c r="A29" s="157" t="s">
        <v>257</v>
      </c>
      <c r="B29" s="158">
        <v>424</v>
      </c>
      <c r="C29" s="159" t="s">
        <v>39</v>
      </c>
      <c r="D29" s="58">
        <v>828</v>
      </c>
      <c r="E29" s="143">
        <v>778</v>
      </c>
      <c r="F29" s="160">
        <f t="shared" si="0"/>
        <v>0.9396135265700483</v>
      </c>
      <c r="G29" s="161">
        <v>406</v>
      </c>
      <c r="H29" s="161">
        <v>107</v>
      </c>
      <c r="I29" s="161">
        <f t="shared" si="5"/>
        <v>315</v>
      </c>
      <c r="J29" s="162">
        <f t="shared" si="1"/>
        <v>828</v>
      </c>
      <c r="K29" s="230">
        <f t="shared" si="2"/>
        <v>61.95</v>
      </c>
      <c r="L29" s="6">
        <f t="shared" si="4"/>
      </c>
    </row>
    <row r="30" spans="1:12" s="163" customFormat="1" ht="15" customHeight="1">
      <c r="A30" s="157" t="s">
        <v>257</v>
      </c>
      <c r="B30" s="158">
        <v>425</v>
      </c>
      <c r="C30" s="159" t="s">
        <v>40</v>
      </c>
      <c r="D30" s="58">
        <v>1013</v>
      </c>
      <c r="E30" s="143">
        <v>951</v>
      </c>
      <c r="F30" s="160">
        <f t="shared" si="0"/>
        <v>0.9387956564659428</v>
      </c>
      <c r="G30" s="161">
        <v>528</v>
      </c>
      <c r="H30" s="161">
        <v>96</v>
      </c>
      <c r="I30" s="161">
        <f t="shared" si="5"/>
        <v>389</v>
      </c>
      <c r="J30" s="162">
        <f t="shared" si="1"/>
        <v>1013</v>
      </c>
      <c r="K30" s="230">
        <f t="shared" si="2"/>
        <v>61.59</v>
      </c>
      <c r="L30" s="6">
        <f t="shared" si="4"/>
      </c>
    </row>
    <row r="31" spans="1:12" s="163" customFormat="1" ht="15" customHeight="1">
      <c r="A31" s="157" t="s">
        <v>257</v>
      </c>
      <c r="B31" s="158">
        <v>426</v>
      </c>
      <c r="C31" s="159" t="s">
        <v>41</v>
      </c>
      <c r="D31" s="58">
        <v>506</v>
      </c>
      <c r="E31" s="143">
        <v>471</v>
      </c>
      <c r="F31" s="160">
        <f t="shared" si="0"/>
        <v>0.9308300395256917</v>
      </c>
      <c r="G31" s="161">
        <v>229</v>
      </c>
      <c r="H31" s="161">
        <v>65</v>
      </c>
      <c r="I31" s="161">
        <f t="shared" si="5"/>
        <v>212</v>
      </c>
      <c r="J31" s="162">
        <f t="shared" si="1"/>
        <v>506</v>
      </c>
      <c r="K31" s="230">
        <f t="shared" si="2"/>
        <v>58.1</v>
      </c>
      <c r="L31" s="6">
        <f t="shared" si="4"/>
      </c>
    </row>
    <row r="32" spans="1:12" s="163" customFormat="1" ht="15" customHeight="1">
      <c r="A32" s="157" t="s">
        <v>257</v>
      </c>
      <c r="B32" s="158">
        <v>428</v>
      </c>
      <c r="C32" s="159" t="s">
        <v>42</v>
      </c>
      <c r="D32" s="58">
        <v>1129</v>
      </c>
      <c r="E32" s="143">
        <v>1083</v>
      </c>
      <c r="F32" s="160">
        <f t="shared" si="0"/>
        <v>0.9592559787422498</v>
      </c>
      <c r="G32" s="161">
        <v>518</v>
      </c>
      <c r="H32" s="161">
        <v>145</v>
      </c>
      <c r="I32" s="161">
        <f t="shared" si="5"/>
        <v>466</v>
      </c>
      <c r="J32" s="162">
        <f t="shared" si="1"/>
        <v>1129</v>
      </c>
      <c r="K32" s="230">
        <f t="shared" si="2"/>
        <v>58.72</v>
      </c>
      <c r="L32" s="6">
        <f t="shared" si="4"/>
      </c>
    </row>
    <row r="33" spans="1:12" s="163" customFormat="1" ht="15" customHeight="1">
      <c r="A33" s="157" t="s">
        <v>257</v>
      </c>
      <c r="B33" s="158">
        <v>429</v>
      </c>
      <c r="C33" s="159" t="s">
        <v>43</v>
      </c>
      <c r="D33" s="58">
        <v>757</v>
      </c>
      <c r="E33" s="143">
        <v>701</v>
      </c>
      <c r="F33" s="160">
        <f t="shared" si="0"/>
        <v>0.9260237780713342</v>
      </c>
      <c r="G33" s="161">
        <v>363</v>
      </c>
      <c r="H33" s="161">
        <v>98</v>
      </c>
      <c r="I33" s="161">
        <f t="shared" si="5"/>
        <v>296</v>
      </c>
      <c r="J33" s="162">
        <f t="shared" si="1"/>
        <v>757</v>
      </c>
      <c r="K33" s="230">
        <f t="shared" si="2"/>
        <v>60.89</v>
      </c>
      <c r="L33" s="6">
        <f t="shared" si="4"/>
      </c>
    </row>
    <row r="34" spans="1:12" s="163" customFormat="1" ht="15" customHeight="1">
      <c r="A34" s="157" t="s">
        <v>257</v>
      </c>
      <c r="B34" s="158">
        <v>430</v>
      </c>
      <c r="C34" s="159" t="s">
        <v>44</v>
      </c>
      <c r="D34" s="58">
        <v>599</v>
      </c>
      <c r="E34" s="143">
        <v>584</v>
      </c>
      <c r="F34" s="160">
        <f t="shared" si="0"/>
        <v>0.9749582637729549</v>
      </c>
      <c r="G34" s="161">
        <v>252</v>
      </c>
      <c r="H34" s="161">
        <v>85</v>
      </c>
      <c r="I34" s="161">
        <f t="shared" si="5"/>
        <v>262</v>
      </c>
      <c r="J34" s="162">
        <f t="shared" si="1"/>
        <v>599</v>
      </c>
      <c r="K34" s="230">
        <f t="shared" si="2"/>
        <v>56.26</v>
      </c>
      <c r="L34" s="6">
        <f t="shared" si="4"/>
      </c>
    </row>
    <row r="35" spans="1:12" s="163" customFormat="1" ht="15" customHeight="1">
      <c r="A35" s="157" t="s">
        <v>257</v>
      </c>
      <c r="B35" s="158">
        <v>431</v>
      </c>
      <c r="C35" s="159" t="s">
        <v>45</v>
      </c>
      <c r="D35" s="58">
        <v>662</v>
      </c>
      <c r="E35" s="143">
        <v>627</v>
      </c>
      <c r="F35" s="160">
        <f t="shared" si="0"/>
        <v>0.947129909365559</v>
      </c>
      <c r="G35" s="161">
        <v>189</v>
      </c>
      <c r="H35" s="161">
        <v>52</v>
      </c>
      <c r="I35" s="161">
        <f t="shared" si="5"/>
        <v>421</v>
      </c>
      <c r="J35" s="162">
        <f t="shared" si="1"/>
        <v>662</v>
      </c>
      <c r="K35" s="230">
        <f t="shared" si="2"/>
        <v>36.4</v>
      </c>
      <c r="L35" s="6">
        <f t="shared" si="4"/>
      </c>
    </row>
    <row r="36" spans="1:12" s="163" customFormat="1" ht="15" customHeight="1">
      <c r="A36" s="157" t="s">
        <v>257</v>
      </c>
      <c r="B36" s="158">
        <v>433</v>
      </c>
      <c r="C36" s="159" t="s">
        <v>46</v>
      </c>
      <c r="D36" s="58">
        <v>691</v>
      </c>
      <c r="E36" s="143">
        <v>665</v>
      </c>
      <c r="F36" s="160">
        <f t="shared" si="0"/>
        <v>0.9623733719247467</v>
      </c>
      <c r="G36" s="161">
        <v>113</v>
      </c>
      <c r="H36" s="161">
        <v>62</v>
      </c>
      <c r="I36" s="161">
        <f t="shared" si="5"/>
        <v>516</v>
      </c>
      <c r="J36" s="162">
        <f t="shared" si="1"/>
        <v>691</v>
      </c>
      <c r="K36" s="230">
        <f t="shared" si="2"/>
        <v>25.32</v>
      </c>
      <c r="L36" s="6">
        <f t="shared" si="4"/>
      </c>
    </row>
    <row r="37" spans="1:12" s="163" customFormat="1" ht="15" customHeight="1">
      <c r="A37" s="157" t="s">
        <v>257</v>
      </c>
      <c r="B37" s="158">
        <v>434</v>
      </c>
      <c r="C37" s="159" t="s">
        <v>47</v>
      </c>
      <c r="D37" s="58">
        <v>220</v>
      </c>
      <c r="E37" s="143">
        <v>215</v>
      </c>
      <c r="F37" s="160">
        <f t="shared" si="0"/>
        <v>0.9772727272727273</v>
      </c>
      <c r="G37" s="161">
        <v>136</v>
      </c>
      <c r="H37" s="161">
        <v>20</v>
      </c>
      <c r="I37" s="161">
        <f t="shared" si="5"/>
        <v>64</v>
      </c>
      <c r="J37" s="162">
        <f t="shared" si="1"/>
        <v>220</v>
      </c>
      <c r="K37" s="230">
        <f t="shared" si="2"/>
        <v>70.9</v>
      </c>
      <c r="L37" s="6">
        <f t="shared" si="4"/>
      </c>
    </row>
    <row r="38" spans="1:12" s="163" customFormat="1" ht="15" customHeight="1">
      <c r="A38" s="157" t="s">
        <v>257</v>
      </c>
      <c r="B38" s="158">
        <v>435</v>
      </c>
      <c r="C38" s="159" t="s">
        <v>48</v>
      </c>
      <c r="D38" s="58">
        <v>1100</v>
      </c>
      <c r="E38" s="143">
        <v>951</v>
      </c>
      <c r="F38" s="160">
        <f t="shared" si="0"/>
        <v>0.8645454545454545</v>
      </c>
      <c r="G38" s="161">
        <v>422</v>
      </c>
      <c r="H38" s="161">
        <v>120</v>
      </c>
      <c r="I38" s="161">
        <f t="shared" si="5"/>
        <v>558</v>
      </c>
      <c r="J38" s="162">
        <f t="shared" si="1"/>
        <v>1100</v>
      </c>
      <c r="K38" s="230">
        <f t="shared" si="2"/>
        <v>49.27</v>
      </c>
      <c r="L38" s="6">
        <f t="shared" si="4"/>
      </c>
    </row>
    <row r="39" spans="1:12" s="163" customFormat="1" ht="15" customHeight="1">
      <c r="A39" s="157"/>
      <c r="B39" s="158"/>
      <c r="C39" s="159"/>
      <c r="D39" s="143"/>
      <c r="E39" s="143"/>
      <c r="F39" s="160"/>
      <c r="G39" s="161"/>
      <c r="H39" s="161"/>
      <c r="I39" s="161"/>
      <c r="J39" s="162"/>
      <c r="K39" s="204"/>
      <c r="L39" s="6"/>
    </row>
    <row r="40" spans="1:12" s="27" customFormat="1" ht="13.5" customHeight="1">
      <c r="A40" s="94" t="s">
        <v>18</v>
      </c>
      <c r="B40" s="94">
        <f>COUNTA(B9:B38)</f>
        <v>30</v>
      </c>
      <c r="C40" s="95"/>
      <c r="D40" s="96">
        <f>SUM(D9:D39)</f>
        <v>21856</v>
      </c>
      <c r="E40" s="96">
        <f>SUM(E9:E39)</f>
        <v>20558</v>
      </c>
      <c r="F40" s="93">
        <f>E40/D40</f>
        <v>0.9406112737920937</v>
      </c>
      <c r="G40" s="97">
        <f>SUM(G9:G39)</f>
        <v>9358</v>
      </c>
      <c r="H40" s="97">
        <f>SUM(H9:H39)</f>
        <v>2541</v>
      </c>
      <c r="I40" s="97">
        <f>SUM(I9:I39)</f>
        <v>9957</v>
      </c>
      <c r="J40" s="97">
        <f>SUM(J9:J39)</f>
        <v>21856</v>
      </c>
      <c r="K40" s="198">
        <f>ROUNDDOWN((G40+H40)/D40*100,2)</f>
        <v>54.44</v>
      </c>
      <c r="L40" s="6">
        <f t="shared" si="4"/>
      </c>
    </row>
    <row r="41" spans="1:12" s="27" customFormat="1" ht="13.5" customHeight="1">
      <c r="A41" s="92"/>
      <c r="B41" s="92"/>
      <c r="C41" s="98"/>
      <c r="D41" s="99"/>
      <c r="E41" s="99"/>
      <c r="F41" s="93"/>
      <c r="G41" s="100"/>
      <c r="H41" s="100"/>
      <c r="I41" s="100"/>
      <c r="J41" s="100"/>
      <c r="K41" s="211"/>
      <c r="L41" s="6">
        <f t="shared" si="4"/>
      </c>
    </row>
    <row r="42" spans="1:12" s="27" customFormat="1" ht="13.5" customHeight="1">
      <c r="A42" s="28"/>
      <c r="B42" s="28"/>
      <c r="D42" s="30"/>
      <c r="E42" s="30"/>
      <c r="F42" s="31"/>
      <c r="G42" s="29"/>
      <c r="H42" s="29"/>
      <c r="I42" s="29"/>
      <c r="J42" s="29"/>
      <c r="K42" s="212"/>
      <c r="L42" s="6">
        <f t="shared" si="4"/>
      </c>
    </row>
    <row r="43" spans="1:12" s="27" customFormat="1" ht="13.5" customHeight="1">
      <c r="A43" s="28"/>
      <c r="B43" s="28"/>
      <c r="D43" s="30"/>
      <c r="E43" s="30"/>
      <c r="F43" s="31"/>
      <c r="G43" s="29"/>
      <c r="H43" s="29"/>
      <c r="I43" s="29"/>
      <c r="J43" s="29"/>
      <c r="K43" s="212"/>
      <c r="L43" s="6">
        <f t="shared" si="4"/>
      </c>
    </row>
    <row r="44" spans="1:12" s="27" customFormat="1" ht="12.75">
      <c r="A44" s="28"/>
      <c r="B44" s="28"/>
      <c r="D44" s="30"/>
      <c r="E44" s="30"/>
      <c r="F44" s="31"/>
      <c r="G44" s="29"/>
      <c r="H44" s="29"/>
      <c r="I44" s="29"/>
      <c r="J44" s="29"/>
      <c r="K44" s="212"/>
      <c r="L44" s="6">
        <f t="shared" si="4"/>
      </c>
    </row>
    <row r="45" spans="1:12" s="27" customFormat="1" ht="12.75">
      <c r="A45" s="28"/>
      <c r="B45" s="28"/>
      <c r="D45" s="30"/>
      <c r="E45" s="30"/>
      <c r="F45" s="31"/>
      <c r="G45" s="29"/>
      <c r="H45" s="29"/>
      <c r="I45" s="29"/>
      <c r="J45" s="29"/>
      <c r="K45" s="212"/>
      <c r="L45" s="6">
        <f t="shared" si="4"/>
      </c>
    </row>
    <row r="46" spans="1:12" s="27" customFormat="1" ht="12.75">
      <c r="A46" s="28"/>
      <c r="B46" s="28"/>
      <c r="D46" s="30"/>
      <c r="E46" s="30"/>
      <c r="F46" s="31"/>
      <c r="G46" s="29"/>
      <c r="H46" s="29"/>
      <c r="I46" s="29"/>
      <c r="J46" s="29"/>
      <c r="K46" s="212"/>
      <c r="L46" s="6">
        <f t="shared" si="4"/>
      </c>
    </row>
    <row r="47" spans="1:12" s="27" customFormat="1" ht="12.75">
      <c r="A47" s="28"/>
      <c r="B47" s="28"/>
      <c r="D47" s="30"/>
      <c r="E47" s="30"/>
      <c r="F47" s="31"/>
      <c r="G47" s="29"/>
      <c r="H47" s="29"/>
      <c r="I47" s="29"/>
      <c r="J47" s="29"/>
      <c r="K47" s="212"/>
      <c r="L47" s="6">
        <f t="shared" si="4"/>
      </c>
    </row>
    <row r="48" ht="12.75">
      <c r="L48" s="6">
        <f t="shared" si="4"/>
      </c>
    </row>
    <row r="49" ht="12.75">
      <c r="L49" s="6">
        <f t="shared" si="4"/>
      </c>
    </row>
    <row r="50" ht="12.75">
      <c r="L50" s="6">
        <f t="shared" si="4"/>
      </c>
    </row>
    <row r="51" ht="12.75">
      <c r="L51" s="6">
        <f t="shared" si="4"/>
      </c>
    </row>
    <row r="52" ht="12.75">
      <c r="L52" s="6">
        <f t="shared" si="4"/>
      </c>
    </row>
    <row r="53" ht="12.75">
      <c r="L53" s="6">
        <f t="shared" si="4"/>
      </c>
    </row>
  </sheetData>
  <sheetProtection selectLockedCells="1"/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52"/>
  <sheetViews>
    <sheetView tabSelected="1" view="pageLayout" zoomScale="90" zoomScaleSheetLayoutView="100" zoomScalePageLayoutView="90" workbookViewId="0" topLeftCell="A1">
      <selection activeCell="L68" sqref="L68"/>
    </sheetView>
  </sheetViews>
  <sheetFormatPr defaultColWidth="9.57421875" defaultRowHeight="12.75"/>
  <cols>
    <col min="1" max="2" width="12.7109375" style="39" customWidth="1"/>
    <col min="3" max="3" width="38.7109375" style="38" customWidth="1"/>
    <col min="4" max="5" width="11.8515625" style="41" customWidth="1"/>
    <col min="6" max="6" width="11.8515625" style="42" customWidth="1"/>
    <col min="7" max="10" width="11.8515625" style="40" customWidth="1"/>
    <col min="11" max="11" width="11.8515625" style="210" customWidth="1"/>
    <col min="12" max="16384" width="9.57421875" style="38" customWidth="1"/>
  </cols>
  <sheetData>
    <row r="1" spans="1:11" s="54" customFormat="1" ht="14.25" customHeight="1">
      <c r="A1" s="250"/>
      <c r="B1" s="251"/>
      <c r="C1" s="251"/>
      <c r="D1" s="236" t="s">
        <v>335</v>
      </c>
      <c r="E1" s="237"/>
      <c r="F1" s="237"/>
      <c r="G1" s="237"/>
      <c r="H1" s="237"/>
      <c r="I1" s="237"/>
      <c r="J1" s="237"/>
      <c r="K1" s="238"/>
    </row>
    <row r="2" spans="1:11" s="54" customFormat="1" ht="14.25" customHeight="1">
      <c r="A2" s="248" t="s">
        <v>331</v>
      </c>
      <c r="B2" s="249"/>
      <c r="C2" s="249"/>
      <c r="D2" s="239"/>
      <c r="E2" s="240"/>
      <c r="F2" s="240"/>
      <c r="G2" s="240"/>
      <c r="H2" s="240"/>
      <c r="I2" s="240"/>
      <c r="J2" s="240"/>
      <c r="K2" s="241"/>
    </row>
    <row r="3" spans="1:11" s="54" customFormat="1" ht="14.25" customHeight="1">
      <c r="A3" s="248" t="s">
        <v>332</v>
      </c>
      <c r="B3" s="249"/>
      <c r="C3" s="249"/>
      <c r="D3" s="239"/>
      <c r="E3" s="240"/>
      <c r="F3" s="240"/>
      <c r="G3" s="240"/>
      <c r="H3" s="240"/>
      <c r="I3" s="240"/>
      <c r="J3" s="240"/>
      <c r="K3" s="241"/>
    </row>
    <row r="4" spans="1:11" s="54" customFormat="1" ht="14.25" customHeight="1">
      <c r="A4" s="252" t="s">
        <v>336</v>
      </c>
      <c r="B4" s="253"/>
      <c r="C4" s="253"/>
      <c r="D4" s="242" t="s">
        <v>324</v>
      </c>
      <c r="E4" s="243"/>
      <c r="F4" s="243"/>
      <c r="G4" s="243"/>
      <c r="H4" s="243"/>
      <c r="I4" s="243"/>
      <c r="J4" s="243"/>
      <c r="K4" s="244"/>
    </row>
    <row r="5" spans="1:11" s="54" customFormat="1" ht="14.25" customHeight="1">
      <c r="A5" s="248" t="s">
        <v>333</v>
      </c>
      <c r="B5" s="249"/>
      <c r="C5" s="249"/>
      <c r="D5" s="242"/>
      <c r="E5" s="243"/>
      <c r="F5" s="243"/>
      <c r="G5" s="243"/>
      <c r="H5" s="243"/>
      <c r="I5" s="243"/>
      <c r="J5" s="243"/>
      <c r="K5" s="244"/>
    </row>
    <row r="6" spans="1:11" s="54" customFormat="1" ht="14.25" customHeight="1">
      <c r="A6" s="248" t="s">
        <v>334</v>
      </c>
      <c r="B6" s="249"/>
      <c r="C6" s="249"/>
      <c r="D6" s="245"/>
      <c r="E6" s="246"/>
      <c r="F6" s="246"/>
      <c r="G6" s="246"/>
      <c r="H6" s="246"/>
      <c r="I6" s="246"/>
      <c r="J6" s="246"/>
      <c r="K6" s="247"/>
    </row>
    <row r="7" spans="1:11" s="54" customFormat="1" ht="14.25" customHeight="1">
      <c r="A7" s="138" t="s">
        <v>322</v>
      </c>
      <c r="B7" s="139"/>
      <c r="C7" s="139"/>
      <c r="D7" s="138"/>
      <c r="E7" s="139"/>
      <c r="F7" s="139"/>
      <c r="G7" s="139"/>
      <c r="H7" s="139"/>
      <c r="I7" s="139"/>
      <c r="J7" s="139"/>
      <c r="K7" s="197"/>
    </row>
    <row r="8" spans="1:11" s="37" customFormat="1" ht="46.5" customHeight="1">
      <c r="A8" s="182" t="s">
        <v>0</v>
      </c>
      <c r="B8" s="182" t="s">
        <v>1</v>
      </c>
      <c r="C8" s="182" t="s">
        <v>2</v>
      </c>
      <c r="D8" s="183" t="s">
        <v>260</v>
      </c>
      <c r="E8" s="183" t="s">
        <v>261</v>
      </c>
      <c r="F8" s="184" t="s">
        <v>262</v>
      </c>
      <c r="G8" s="182" t="s">
        <v>3</v>
      </c>
      <c r="H8" s="182" t="s">
        <v>4</v>
      </c>
      <c r="I8" s="182" t="s">
        <v>5</v>
      </c>
      <c r="J8" s="182" t="s">
        <v>6</v>
      </c>
      <c r="K8" s="228" t="s">
        <v>340</v>
      </c>
    </row>
    <row r="9" spans="1:12" s="154" customFormat="1" ht="15" customHeight="1">
      <c r="A9" s="148" t="s">
        <v>258</v>
      </c>
      <c r="B9" s="149">
        <v>447</v>
      </c>
      <c r="C9" s="150" t="s">
        <v>341</v>
      </c>
      <c r="D9" s="58">
        <v>644</v>
      </c>
      <c r="E9" s="143">
        <v>615</v>
      </c>
      <c r="F9" s="151">
        <f>E9/D9</f>
        <v>0.9549689440993789</v>
      </c>
      <c r="G9" s="152">
        <v>254</v>
      </c>
      <c r="H9" s="152">
        <v>97</v>
      </c>
      <c r="I9" s="152">
        <f>D9-G9-H9</f>
        <v>293</v>
      </c>
      <c r="J9" s="153">
        <f aca="true" t="shared" si="0" ref="J9:J24">G9+H9+I9</f>
        <v>644</v>
      </c>
      <c r="K9" s="230">
        <f>ROUNDDOWN((G9+H9)/D9*100,2)</f>
        <v>54.5</v>
      </c>
      <c r="L9" s="6">
        <f>IF(J9=D9,"","ERROR-TOTAL ENROLLED MUST EQUAL TOTAL ELIGIBLES")</f>
      </c>
    </row>
    <row r="10" spans="1:12" s="154" customFormat="1" ht="15" customHeight="1">
      <c r="A10" s="148" t="s">
        <v>258</v>
      </c>
      <c r="B10" s="149">
        <v>448</v>
      </c>
      <c r="C10" s="150" t="s">
        <v>342</v>
      </c>
      <c r="D10" s="58">
        <v>901</v>
      </c>
      <c r="E10" s="143">
        <v>871</v>
      </c>
      <c r="F10" s="151">
        <f aca="true" t="shared" si="1" ref="F10:F24">E10/D10</f>
        <v>0.9667036625971143</v>
      </c>
      <c r="G10" s="152">
        <v>324</v>
      </c>
      <c r="H10" s="152">
        <v>123</v>
      </c>
      <c r="I10" s="152">
        <f aca="true" t="shared" si="2" ref="I10:I20">D10-G10-H10</f>
        <v>454</v>
      </c>
      <c r="J10" s="153">
        <f t="shared" si="0"/>
        <v>901</v>
      </c>
      <c r="K10" s="230">
        <f aca="true" t="shared" si="3" ref="K10:K24">ROUNDDOWN((G10+H10)/D10*100,2)</f>
        <v>49.61</v>
      </c>
      <c r="L10" s="6">
        <f aca="true" t="shared" si="4" ref="L10:L52">IF(J10=D10,"","ERROR-TOTAL ENROLLED MUST EQUAL TOTAL ELIGIBLES")</f>
      </c>
    </row>
    <row r="11" spans="1:12" s="154" customFormat="1" ht="15" customHeight="1">
      <c r="A11" s="148" t="s">
        <v>258</v>
      </c>
      <c r="B11" s="149">
        <v>451</v>
      </c>
      <c r="C11" s="150" t="s">
        <v>7</v>
      </c>
      <c r="D11" s="58">
        <v>446</v>
      </c>
      <c r="E11" s="143">
        <v>417</v>
      </c>
      <c r="F11" s="151">
        <f t="shared" si="1"/>
        <v>0.9349775784753364</v>
      </c>
      <c r="G11" s="152">
        <v>206</v>
      </c>
      <c r="H11" s="152">
        <v>59</v>
      </c>
      <c r="I11" s="152">
        <f t="shared" si="2"/>
        <v>181</v>
      </c>
      <c r="J11" s="153">
        <f t="shared" si="0"/>
        <v>446</v>
      </c>
      <c r="K11" s="230">
        <f t="shared" si="3"/>
        <v>59.41</v>
      </c>
      <c r="L11" s="6">
        <f t="shared" si="4"/>
      </c>
    </row>
    <row r="12" spans="1:12" s="154" customFormat="1" ht="15" customHeight="1">
      <c r="A12" s="148" t="s">
        <v>258</v>
      </c>
      <c r="B12" s="149">
        <v>452</v>
      </c>
      <c r="C12" s="150" t="s">
        <v>8</v>
      </c>
      <c r="D12" s="58">
        <v>314</v>
      </c>
      <c r="E12" s="143">
        <v>299</v>
      </c>
      <c r="F12" s="151">
        <f t="shared" si="1"/>
        <v>0.9522292993630573</v>
      </c>
      <c r="G12" s="152">
        <v>80</v>
      </c>
      <c r="H12" s="152">
        <v>26</v>
      </c>
      <c r="I12" s="152">
        <f t="shared" si="2"/>
        <v>208</v>
      </c>
      <c r="J12" s="153">
        <f t="shared" si="0"/>
        <v>314</v>
      </c>
      <c r="K12" s="230">
        <f t="shared" si="3"/>
        <v>33.75</v>
      </c>
      <c r="L12" s="6">
        <f t="shared" si="4"/>
      </c>
    </row>
    <row r="13" spans="1:12" s="154" customFormat="1" ht="15" customHeight="1">
      <c r="A13" s="148" t="s">
        <v>258</v>
      </c>
      <c r="B13" s="149">
        <v>453</v>
      </c>
      <c r="C13" s="150" t="s">
        <v>9</v>
      </c>
      <c r="D13" s="58">
        <v>516</v>
      </c>
      <c r="E13" s="143">
        <v>496</v>
      </c>
      <c r="F13" s="151">
        <f t="shared" si="1"/>
        <v>0.9612403100775194</v>
      </c>
      <c r="G13" s="152">
        <v>183</v>
      </c>
      <c r="H13" s="152">
        <v>56</v>
      </c>
      <c r="I13" s="152">
        <v>277</v>
      </c>
      <c r="J13" s="153">
        <f t="shared" si="0"/>
        <v>516</v>
      </c>
      <c r="K13" s="230">
        <f t="shared" si="3"/>
        <v>46.31</v>
      </c>
      <c r="L13" s="6">
        <f t="shared" si="4"/>
      </c>
    </row>
    <row r="14" spans="1:12" s="154" customFormat="1" ht="15" customHeight="1">
      <c r="A14" s="148" t="s">
        <v>258</v>
      </c>
      <c r="B14" s="149">
        <v>454</v>
      </c>
      <c r="C14" s="150" t="s">
        <v>10</v>
      </c>
      <c r="D14" s="58">
        <v>903</v>
      </c>
      <c r="E14" s="143">
        <v>831</v>
      </c>
      <c r="F14" s="151">
        <f t="shared" si="1"/>
        <v>0.920265780730897</v>
      </c>
      <c r="G14" s="152">
        <v>511</v>
      </c>
      <c r="H14" s="152">
        <v>99</v>
      </c>
      <c r="I14" s="152">
        <f t="shared" si="2"/>
        <v>293</v>
      </c>
      <c r="J14" s="153">
        <f t="shared" si="0"/>
        <v>903</v>
      </c>
      <c r="K14" s="230">
        <f t="shared" si="3"/>
        <v>67.55</v>
      </c>
      <c r="L14" s="6">
        <f t="shared" si="4"/>
      </c>
    </row>
    <row r="15" spans="1:12" s="154" customFormat="1" ht="15" customHeight="1">
      <c r="A15" s="148" t="s">
        <v>258</v>
      </c>
      <c r="B15" s="149">
        <v>455</v>
      </c>
      <c r="C15" s="150" t="s">
        <v>344</v>
      </c>
      <c r="D15" s="58">
        <v>1067</v>
      </c>
      <c r="E15" s="143">
        <v>976</v>
      </c>
      <c r="F15" s="151">
        <f t="shared" si="1"/>
        <v>0.9147141518275539</v>
      </c>
      <c r="G15" s="152">
        <v>369</v>
      </c>
      <c r="H15" s="152">
        <v>111</v>
      </c>
      <c r="I15" s="152">
        <f t="shared" si="2"/>
        <v>587</v>
      </c>
      <c r="J15" s="153">
        <f t="shared" si="0"/>
        <v>1067</v>
      </c>
      <c r="K15" s="230">
        <f t="shared" si="3"/>
        <v>44.98</v>
      </c>
      <c r="L15" s="6">
        <f t="shared" si="4"/>
      </c>
    </row>
    <row r="16" spans="1:12" s="154" customFormat="1" ht="15" customHeight="1">
      <c r="A16" s="148" t="s">
        <v>258</v>
      </c>
      <c r="B16" s="149">
        <v>456</v>
      </c>
      <c r="C16" s="150" t="s">
        <v>345</v>
      </c>
      <c r="D16" s="58">
        <v>1244</v>
      </c>
      <c r="E16" s="143">
        <v>1163</v>
      </c>
      <c r="F16" s="151">
        <f t="shared" si="1"/>
        <v>0.934887459807074</v>
      </c>
      <c r="G16" s="152">
        <v>328</v>
      </c>
      <c r="H16" s="152">
        <v>130</v>
      </c>
      <c r="I16" s="152">
        <f t="shared" si="2"/>
        <v>786</v>
      </c>
      <c r="J16" s="153">
        <f t="shared" si="0"/>
        <v>1244</v>
      </c>
      <c r="K16" s="230">
        <f t="shared" si="3"/>
        <v>36.81</v>
      </c>
      <c r="L16" s="6">
        <f t="shared" si="4"/>
      </c>
    </row>
    <row r="17" spans="1:12" s="154" customFormat="1" ht="15" customHeight="1">
      <c r="A17" s="148" t="s">
        <v>258</v>
      </c>
      <c r="B17" s="149">
        <v>457</v>
      </c>
      <c r="C17" s="150" t="s">
        <v>11</v>
      </c>
      <c r="D17" s="58">
        <v>658</v>
      </c>
      <c r="E17" s="143">
        <v>612</v>
      </c>
      <c r="F17" s="151">
        <f t="shared" si="1"/>
        <v>0.9300911854103343</v>
      </c>
      <c r="G17" s="152">
        <v>308</v>
      </c>
      <c r="H17" s="152">
        <v>89</v>
      </c>
      <c r="I17" s="152">
        <f t="shared" si="2"/>
        <v>261</v>
      </c>
      <c r="J17" s="153">
        <f t="shared" si="0"/>
        <v>658</v>
      </c>
      <c r="K17" s="230">
        <f t="shared" si="3"/>
        <v>60.33</v>
      </c>
      <c r="L17" s="6">
        <f t="shared" si="4"/>
      </c>
    </row>
    <row r="18" spans="1:12" s="154" customFormat="1" ht="15" customHeight="1">
      <c r="A18" s="148" t="s">
        <v>258</v>
      </c>
      <c r="B18" s="149">
        <v>458</v>
      </c>
      <c r="C18" s="150" t="s">
        <v>12</v>
      </c>
      <c r="D18" s="58">
        <v>386</v>
      </c>
      <c r="E18" s="143">
        <v>368</v>
      </c>
      <c r="F18" s="151">
        <f t="shared" si="1"/>
        <v>0.9533678756476683</v>
      </c>
      <c r="G18" s="152">
        <v>208</v>
      </c>
      <c r="H18" s="152">
        <v>59</v>
      </c>
      <c r="I18" s="152">
        <f t="shared" si="2"/>
        <v>119</v>
      </c>
      <c r="J18" s="153">
        <f t="shared" si="0"/>
        <v>386</v>
      </c>
      <c r="K18" s="230">
        <f t="shared" si="3"/>
        <v>69.17</v>
      </c>
      <c r="L18" s="6">
        <f t="shared" si="4"/>
      </c>
    </row>
    <row r="19" spans="1:12" s="154" customFormat="1" ht="15" customHeight="1">
      <c r="A19" s="148" t="s">
        <v>258</v>
      </c>
      <c r="B19" s="149">
        <v>459</v>
      </c>
      <c r="C19" s="150" t="s">
        <v>13</v>
      </c>
      <c r="D19" s="58">
        <v>300</v>
      </c>
      <c r="E19" s="143">
        <v>282</v>
      </c>
      <c r="F19" s="151">
        <f t="shared" si="1"/>
        <v>0.94</v>
      </c>
      <c r="G19" s="152">
        <v>118</v>
      </c>
      <c r="H19" s="152">
        <v>36</v>
      </c>
      <c r="I19" s="152">
        <f t="shared" si="2"/>
        <v>146</v>
      </c>
      <c r="J19" s="153">
        <f t="shared" si="0"/>
        <v>300</v>
      </c>
      <c r="K19" s="230">
        <f t="shared" si="3"/>
        <v>51.33</v>
      </c>
      <c r="L19" s="6">
        <f t="shared" si="4"/>
      </c>
    </row>
    <row r="20" spans="1:12" s="154" customFormat="1" ht="15" customHeight="1">
      <c r="A20" s="148" t="s">
        <v>258</v>
      </c>
      <c r="B20" s="149">
        <v>460</v>
      </c>
      <c r="C20" s="150" t="s">
        <v>14</v>
      </c>
      <c r="D20" s="58">
        <v>339</v>
      </c>
      <c r="E20" s="143">
        <v>320</v>
      </c>
      <c r="F20" s="151">
        <f t="shared" si="1"/>
        <v>0.943952802359882</v>
      </c>
      <c r="G20" s="152">
        <v>149</v>
      </c>
      <c r="H20" s="152">
        <v>55</v>
      </c>
      <c r="I20" s="152">
        <f t="shared" si="2"/>
        <v>135</v>
      </c>
      <c r="J20" s="153">
        <f t="shared" si="0"/>
        <v>339</v>
      </c>
      <c r="K20" s="230">
        <f t="shared" si="3"/>
        <v>60.17</v>
      </c>
      <c r="L20" s="6">
        <f t="shared" si="4"/>
      </c>
    </row>
    <row r="21" spans="1:12" s="154" customFormat="1" ht="15" customHeight="1">
      <c r="A21" s="148" t="s">
        <v>258</v>
      </c>
      <c r="B21" s="149">
        <v>461</v>
      </c>
      <c r="C21" s="150" t="s">
        <v>15</v>
      </c>
      <c r="D21" s="58">
        <v>14</v>
      </c>
      <c r="E21" s="143">
        <v>14</v>
      </c>
      <c r="F21" s="151">
        <f t="shared" si="1"/>
        <v>1</v>
      </c>
      <c r="G21" s="152">
        <v>11</v>
      </c>
      <c r="H21" s="152">
        <v>3</v>
      </c>
      <c r="I21" s="152">
        <v>0</v>
      </c>
      <c r="J21" s="153">
        <f t="shared" si="0"/>
        <v>14</v>
      </c>
      <c r="K21" s="230">
        <f t="shared" si="3"/>
        <v>100</v>
      </c>
      <c r="L21" s="6">
        <f t="shared" si="4"/>
      </c>
    </row>
    <row r="22" spans="1:12" s="154" customFormat="1" ht="15" customHeight="1">
      <c r="A22" s="148" t="s">
        <v>258</v>
      </c>
      <c r="B22" s="149">
        <v>462</v>
      </c>
      <c r="C22" s="150" t="s">
        <v>343</v>
      </c>
      <c r="D22" s="58">
        <v>608</v>
      </c>
      <c r="E22" s="143">
        <v>557</v>
      </c>
      <c r="F22" s="151">
        <f t="shared" si="1"/>
        <v>0.9161184210526315</v>
      </c>
      <c r="G22" s="152">
        <v>217</v>
      </c>
      <c r="H22" s="152">
        <v>93</v>
      </c>
      <c r="I22" s="152">
        <f>D22-G22-H22</f>
        <v>298</v>
      </c>
      <c r="J22" s="153">
        <f t="shared" si="0"/>
        <v>608</v>
      </c>
      <c r="K22" s="230">
        <f t="shared" si="3"/>
        <v>50.98</v>
      </c>
      <c r="L22" s="6">
        <f t="shared" si="4"/>
      </c>
    </row>
    <row r="23" spans="1:12" s="154" customFormat="1" ht="15" customHeight="1">
      <c r="A23" s="148" t="s">
        <v>258</v>
      </c>
      <c r="B23" s="149">
        <v>463</v>
      </c>
      <c r="C23" s="150" t="s">
        <v>16</v>
      </c>
      <c r="D23" s="58">
        <v>916</v>
      </c>
      <c r="E23" s="143">
        <v>874</v>
      </c>
      <c r="F23" s="151">
        <f t="shared" si="1"/>
        <v>0.9541484716157205</v>
      </c>
      <c r="G23" s="152">
        <v>362</v>
      </c>
      <c r="H23" s="152">
        <v>106</v>
      </c>
      <c r="I23" s="152">
        <f>D23-G23-H23</f>
        <v>448</v>
      </c>
      <c r="J23" s="153">
        <f t="shared" si="0"/>
        <v>916</v>
      </c>
      <c r="K23" s="230">
        <f t="shared" si="3"/>
        <v>51.09</v>
      </c>
      <c r="L23" s="6">
        <f t="shared" si="4"/>
      </c>
    </row>
    <row r="24" spans="1:12" s="154" customFormat="1" ht="15" customHeight="1">
      <c r="A24" s="148" t="s">
        <v>258</v>
      </c>
      <c r="B24" s="149">
        <v>464</v>
      </c>
      <c r="C24" s="150" t="s">
        <v>17</v>
      </c>
      <c r="D24" s="58">
        <v>395</v>
      </c>
      <c r="E24" s="143">
        <v>366</v>
      </c>
      <c r="F24" s="151">
        <f t="shared" si="1"/>
        <v>0.9265822784810127</v>
      </c>
      <c r="G24" s="152">
        <v>179</v>
      </c>
      <c r="H24" s="152">
        <v>47</v>
      </c>
      <c r="I24" s="152">
        <f>D24-G24-H24</f>
        <v>169</v>
      </c>
      <c r="J24" s="153">
        <f t="shared" si="0"/>
        <v>395</v>
      </c>
      <c r="K24" s="230">
        <f t="shared" si="3"/>
        <v>57.21</v>
      </c>
      <c r="L24" s="6">
        <f t="shared" si="4"/>
      </c>
    </row>
    <row r="25" spans="1:12" s="156" customFormat="1" ht="15" customHeight="1">
      <c r="A25" s="148"/>
      <c r="B25" s="149"/>
      <c r="C25" s="150"/>
      <c r="D25" s="155"/>
      <c r="E25" s="155"/>
      <c r="F25" s="151"/>
      <c r="G25" s="155"/>
      <c r="H25" s="155"/>
      <c r="I25" s="155"/>
      <c r="J25" s="153"/>
      <c r="K25" s="208"/>
      <c r="L25" s="6"/>
    </row>
    <row r="26" spans="1:12" ht="13.5" customHeight="1">
      <c r="A26" s="106" t="s">
        <v>18</v>
      </c>
      <c r="B26" s="106">
        <f>COUNTA(B9:B24)</f>
        <v>16</v>
      </c>
      <c r="C26" s="107"/>
      <c r="D26" s="108">
        <f>SUM(D9:D25)</f>
        <v>9651</v>
      </c>
      <c r="E26" s="108">
        <f>SUM(E9:E25)</f>
        <v>9061</v>
      </c>
      <c r="F26" s="102">
        <f>E26/D26</f>
        <v>0.9388664387110144</v>
      </c>
      <c r="G26" s="109">
        <f>SUM(G9:G25)</f>
        <v>3807</v>
      </c>
      <c r="H26" s="109">
        <f>SUM(H9:H25)</f>
        <v>1189</v>
      </c>
      <c r="I26" s="109">
        <f>SUM(I9:I25)</f>
        <v>4655</v>
      </c>
      <c r="J26" s="109">
        <f>SUM(J9:J25)</f>
        <v>9651</v>
      </c>
      <c r="K26" s="198">
        <f>ROUNDDOWN((G26+H26)/D26*100,2)</f>
        <v>51.76</v>
      </c>
      <c r="L26" s="6">
        <f t="shared" si="4"/>
      </c>
    </row>
    <row r="27" spans="1:12" ht="13.5" customHeight="1">
      <c r="A27" s="104"/>
      <c r="B27" s="104"/>
      <c r="C27" s="105"/>
      <c r="D27" s="110"/>
      <c r="E27" s="110"/>
      <c r="F27" s="102"/>
      <c r="G27" s="111"/>
      <c r="H27" s="111"/>
      <c r="I27" s="111"/>
      <c r="J27" s="111"/>
      <c r="K27" s="209"/>
      <c r="L27" s="6">
        <f t="shared" si="4"/>
      </c>
    </row>
    <row r="28" ht="13.5" customHeight="1">
      <c r="L28" s="6">
        <f t="shared" si="4"/>
      </c>
    </row>
    <row r="29" ht="13.5" customHeight="1">
      <c r="L29" s="6">
        <f t="shared" si="4"/>
      </c>
    </row>
    <row r="30" ht="13.5" customHeight="1">
      <c r="L30" s="6">
        <f t="shared" si="4"/>
      </c>
    </row>
    <row r="31" ht="12.75">
      <c r="L31" s="6">
        <f t="shared" si="4"/>
      </c>
    </row>
    <row r="32" ht="12.75">
      <c r="L32" s="6">
        <f t="shared" si="4"/>
      </c>
    </row>
    <row r="33" ht="12.75">
      <c r="L33" s="6">
        <f t="shared" si="4"/>
      </c>
    </row>
    <row r="34" ht="12.75">
      <c r="L34" s="6">
        <f t="shared" si="4"/>
      </c>
    </row>
    <row r="35" ht="12.75">
      <c r="L35" s="6">
        <f t="shared" si="4"/>
      </c>
    </row>
    <row r="36" ht="12.75">
      <c r="L36" s="6">
        <f t="shared" si="4"/>
      </c>
    </row>
    <row r="37" ht="12.75">
      <c r="L37" s="6">
        <f t="shared" si="4"/>
      </c>
    </row>
    <row r="38" ht="12.75">
      <c r="L38" s="6">
        <f t="shared" si="4"/>
      </c>
    </row>
    <row r="39" ht="12.75">
      <c r="L39" s="6">
        <f t="shared" si="4"/>
      </c>
    </row>
    <row r="40" ht="12.75">
      <c r="L40" s="6">
        <f t="shared" si="4"/>
      </c>
    </row>
    <row r="41" ht="12.75">
      <c r="L41" s="6">
        <f t="shared" si="4"/>
      </c>
    </row>
    <row r="42" ht="12.75">
      <c r="L42" s="6">
        <f t="shared" si="4"/>
      </c>
    </row>
    <row r="43" ht="12.75">
      <c r="L43" s="6">
        <f t="shared" si="4"/>
      </c>
    </row>
    <row r="44" ht="12.75">
      <c r="L44" s="6">
        <f t="shared" si="4"/>
      </c>
    </row>
    <row r="45" ht="12.75">
      <c r="L45" s="6">
        <f t="shared" si="4"/>
      </c>
    </row>
    <row r="46" ht="12.75">
      <c r="L46" s="6">
        <f t="shared" si="4"/>
      </c>
    </row>
    <row r="47" ht="12.75">
      <c r="L47" s="6">
        <f t="shared" si="4"/>
      </c>
    </row>
    <row r="48" ht="12.75">
      <c r="L48" s="6">
        <f t="shared" si="4"/>
      </c>
    </row>
    <row r="49" ht="12.75">
      <c r="L49" s="6">
        <f t="shared" si="4"/>
      </c>
    </row>
    <row r="50" ht="12.75">
      <c r="L50" s="6">
        <f t="shared" si="4"/>
      </c>
    </row>
    <row r="51" ht="12.75">
      <c r="L51" s="6">
        <f t="shared" si="4"/>
      </c>
    </row>
    <row r="52" ht="12.75">
      <c r="L52" s="6">
        <f t="shared" si="4"/>
      </c>
    </row>
  </sheetData>
  <sheetProtection selectLockedCells="1"/>
  <mergeCells count="9">
    <mergeCell ref="D1:K3"/>
    <mergeCell ref="D4:K5"/>
    <mergeCell ref="D6:K6"/>
    <mergeCell ref="A4:C4"/>
    <mergeCell ref="A5:C5"/>
    <mergeCell ref="A6:C6"/>
    <mergeCell ref="A1:C1"/>
    <mergeCell ref="A2:C2"/>
    <mergeCell ref="A3:C3"/>
  </mergeCells>
  <printOptions horizontalCentered="1"/>
  <pageMargins left="0.45" right="0.45" top="0.5" bottom="0.5" header="0.3" footer="0.3"/>
  <pageSetup fitToHeight="1" fitToWidth="1" horizontalDpi="600" verticalDpi="600" orientation="portrait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fujimoto</dc:creator>
  <cp:keywords/>
  <dc:description/>
  <cp:lastModifiedBy>Mary Breckenridge</cp:lastModifiedBy>
  <cp:lastPrinted>2012-12-27T01:30:15Z</cp:lastPrinted>
  <dcterms:created xsi:type="dcterms:W3CDTF">2009-10-22T01:11:33Z</dcterms:created>
  <dcterms:modified xsi:type="dcterms:W3CDTF">2012-12-27T02:04:51Z</dcterms:modified>
  <cp:category/>
  <cp:version/>
  <cp:contentType/>
  <cp:contentStatus/>
</cp:coreProperties>
</file>